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shoenv.sharepoint.com/sites/TSmeetingcoordinator/Shared Documents/911 Emergency Response Advisory Committee/2024-05-16/"/>
    </mc:Choice>
  </mc:AlternateContent>
  <xr:revisionPtr revIDLastSave="2" documentId="13_ncr:1_{83B072CC-AF60-4E3F-9076-9747772322AE}" xr6:coauthVersionLast="47" xr6:coauthVersionMax="47" xr10:uidLastSave="{792F9668-89E9-45BF-9E4D-8B3B5204BDE8}"/>
  <bookViews>
    <workbookView xWindow="-108" yWindow="-108" windowWidth="23256" windowHeight="12576" tabRatio="736" activeTab="1" xr2:uid="{1BA66BF2-DFBC-4073-9154-F2FDDE72444D}"/>
  </bookViews>
  <sheets>
    <sheet name="Cover Sheet" sheetId="1" r:id="rId1"/>
    <sheet name="Labor" sheetId="2" r:id="rId2"/>
    <sheet name="Per Diem" sheetId="7" r:id="rId3"/>
    <sheet name="Mileage" sheetId="6" r:id="rId4"/>
    <sheet name="Material" sheetId="5" r:id="rId5"/>
    <sheet name="Equipment" sheetId="10" r:id="rId6"/>
    <sheet name="Third Party Services" sheetId="11" r:id="rId7"/>
    <sheet name="Maps - Tables" sheetId="8" r:id="rId8"/>
    <sheet name="Proposal" sheetId="12" r:id="rId9"/>
  </sheets>
  <definedNames>
    <definedName name="Dashboard_Data">OFFSET(#REF!,0,0,COUNTA(#REF!),COUNTA(#REF!))</definedName>
    <definedName name="MI_RATE">#REF!</definedName>
    <definedName name="NDOT" localSheetId="1">#REF!</definedName>
    <definedName name="NDOT" localSheetId="4">#REF!</definedName>
    <definedName name="NDOT" localSheetId="3">#REF!</definedName>
    <definedName name="NDOT" localSheetId="2">#REF!</definedName>
    <definedName name="NDOT">#REF!</definedName>
    <definedName name="NVE" localSheetId="1">#REF!</definedName>
    <definedName name="NVE" localSheetId="4">#REF!</definedName>
    <definedName name="NVE" localSheetId="3">#REF!</definedName>
    <definedName name="NVE" localSheetId="2">#REF!</definedName>
    <definedName name="NVE">#REF!</definedName>
    <definedName name="_xlnm.Print_Area" localSheetId="0">'Cover Sheet'!$A$1:$G$58</definedName>
    <definedName name="REV">#REF!</definedName>
    <definedName name="SM_RATE">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0" i="7" l="1"/>
  <c r="G125" i="7"/>
  <c r="H125" i="7"/>
  <c r="I125" i="7" s="1"/>
  <c r="J125" i="7" s="1"/>
  <c r="K125" i="7" s="1"/>
  <c r="F125" i="7"/>
  <c r="L141" i="7"/>
  <c r="L140" i="7"/>
  <c r="L139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E34" i="1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80" i="2" l="1"/>
  <c r="L279" i="2"/>
  <c r="L278" i="2"/>
  <c r="L277" i="2"/>
  <c r="L256" i="2"/>
  <c r="F255" i="2"/>
  <c r="G255" i="2" s="1"/>
  <c r="H255" i="2" s="1"/>
  <c r="I255" i="2" s="1"/>
  <c r="J255" i="2" s="1"/>
  <c r="K255" i="2" s="1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F229" i="2"/>
  <c r="G229" i="2" s="1"/>
  <c r="H229" i="2" s="1"/>
  <c r="I229" i="2" s="1"/>
  <c r="J229" i="2" s="1"/>
  <c r="K229" i="2" s="1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L211" i="2"/>
  <c r="O210" i="2"/>
  <c r="L210" i="2"/>
  <c r="F209" i="2"/>
  <c r="G209" i="2" s="1"/>
  <c r="H209" i="2" s="1"/>
  <c r="I209" i="2" s="1"/>
  <c r="J209" i="2" s="1"/>
  <c r="K209" i="2" s="1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L186" i="2"/>
  <c r="O185" i="2"/>
  <c r="L185" i="2"/>
  <c r="F184" i="2"/>
  <c r="G184" i="2" s="1"/>
  <c r="H184" i="2" s="1"/>
  <c r="I184" i="2" s="1"/>
  <c r="J184" i="2" s="1"/>
  <c r="K184" i="2" s="1"/>
  <c r="E48" i="12"/>
  <c r="E37" i="1"/>
  <c r="R84" i="5"/>
  <c r="R83" i="5"/>
  <c r="R82" i="5"/>
  <c r="R81" i="5"/>
  <c r="K20" i="10" l="1"/>
  <c r="E58" i="12"/>
  <c r="E57" i="12"/>
  <c r="E56" i="12"/>
  <c r="E52" i="12"/>
  <c r="E51" i="12"/>
  <c r="E50" i="12"/>
  <c r="E49" i="12"/>
  <c r="E53" i="12"/>
  <c r="E44" i="12"/>
  <c r="E43" i="12"/>
  <c r="E42" i="12"/>
  <c r="E41" i="12"/>
  <c r="E40" i="12"/>
  <c r="E45" i="12" s="1"/>
  <c r="E36" i="12"/>
  <c r="E35" i="12"/>
  <c r="E34" i="12"/>
  <c r="E33" i="12"/>
  <c r="E32" i="12"/>
  <c r="E31" i="12"/>
  <c r="E37" i="12" s="1"/>
  <c r="E27" i="12"/>
  <c r="E26" i="12"/>
  <c r="E25" i="12"/>
  <c r="E24" i="12"/>
  <c r="E23" i="12"/>
  <c r="E22" i="12"/>
  <c r="E21" i="12"/>
  <c r="E28" i="12" s="1"/>
  <c r="E9" i="12"/>
  <c r="E63" i="12" l="1"/>
  <c r="O179" i="2" l="1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L160" i="2"/>
  <c r="O159" i="2"/>
  <c r="L159" i="2"/>
  <c r="F158" i="2"/>
  <c r="G158" i="2" s="1"/>
  <c r="H158" i="2" s="1"/>
  <c r="I158" i="2" s="1"/>
  <c r="J158" i="2" s="1"/>
  <c r="K158" i="2" s="1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16" i="2"/>
  <c r="O17" i="2"/>
  <c r="L133" i="2"/>
  <c r="L134" i="2"/>
  <c r="L135" i="2"/>
  <c r="L84" i="2"/>
  <c r="L85" i="2"/>
  <c r="L55" i="2"/>
  <c r="C9" i="2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F34" i="7"/>
  <c r="G34" i="7" s="1"/>
  <c r="H34" i="7" s="1"/>
  <c r="I34" i="7" s="1"/>
  <c r="J34" i="7" s="1"/>
  <c r="K34" i="7" s="1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F13" i="7"/>
  <c r="G13" i="7" s="1"/>
  <c r="H13" i="7" s="1"/>
  <c r="I13" i="7" s="1"/>
  <c r="J13" i="7" s="1"/>
  <c r="K13" i="7" s="1"/>
  <c r="L54" i="2"/>
  <c r="L48" i="2"/>
  <c r="L47" i="2"/>
  <c r="L16" i="2"/>
  <c r="L15" i="2"/>
  <c r="O18" i="2"/>
  <c r="L83" i="2"/>
  <c r="F82" i="2"/>
  <c r="G82" i="2" s="1"/>
  <c r="H82" i="2" s="1"/>
  <c r="I82" i="2" s="1"/>
  <c r="J82" i="2" s="1"/>
  <c r="K82" i="2" s="1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B11" i="12" l="1"/>
  <c r="E11" i="12" s="1"/>
  <c r="B12" i="12"/>
  <c r="E12" i="12" s="1"/>
  <c r="B8" i="12"/>
  <c r="B13" i="12" l="1"/>
  <c r="E8" i="12"/>
  <c r="E18" i="12" s="1"/>
  <c r="E74" i="12" s="1"/>
  <c r="K21" i="12"/>
  <c r="K22" i="12" s="1"/>
  <c r="K27" i="12" s="1"/>
  <c r="O132" i="2"/>
  <c r="P69" i="5"/>
  <c r="Q69" i="5" s="1"/>
  <c r="P68" i="5"/>
  <c r="Q68" i="5" s="1"/>
  <c r="P67" i="5"/>
  <c r="Q67" i="5" s="1"/>
  <c r="P66" i="5"/>
  <c r="Q66" i="5" s="1"/>
  <c r="P65" i="5"/>
  <c r="Q65" i="5" s="1"/>
  <c r="P64" i="5"/>
  <c r="Q64" i="5" s="1"/>
  <c r="P72" i="5"/>
  <c r="Q72" i="5" s="1"/>
  <c r="P71" i="5"/>
  <c r="Q71" i="5" s="1"/>
  <c r="P70" i="5"/>
  <c r="Q70" i="5" s="1"/>
  <c r="P62" i="5"/>
  <c r="Q62" i="5" s="1"/>
  <c r="P61" i="5"/>
  <c r="Q61" i="5" s="1"/>
  <c r="P60" i="5"/>
  <c r="Q60" i="5" s="1"/>
  <c r="P59" i="5"/>
  <c r="Q59" i="5" s="1"/>
  <c r="P73" i="5"/>
  <c r="Q73" i="5" s="1"/>
  <c r="P63" i="5"/>
  <c r="Q63" i="5" s="1"/>
  <c r="P54" i="5"/>
  <c r="Q54" i="5" s="1"/>
  <c r="P53" i="5"/>
  <c r="Q53" i="5" s="1"/>
  <c r="P52" i="5"/>
  <c r="Q52" i="5" s="1"/>
  <c r="P51" i="5"/>
  <c r="Q51" i="5" s="1"/>
  <c r="P50" i="5"/>
  <c r="Q50" i="5" s="1"/>
  <c r="P49" i="5"/>
  <c r="Q49" i="5" s="1"/>
  <c r="P57" i="5"/>
  <c r="Q57" i="5" s="1"/>
  <c r="P56" i="5"/>
  <c r="Q56" i="5" s="1"/>
  <c r="P55" i="5"/>
  <c r="Q55" i="5" s="1"/>
  <c r="P48" i="5"/>
  <c r="Q48" i="5" s="1"/>
  <c r="P47" i="5"/>
  <c r="Q47" i="5" s="1"/>
  <c r="P74" i="5"/>
  <c r="Q74" i="5" s="1"/>
  <c r="P58" i="5"/>
  <c r="Q58" i="5" s="1"/>
  <c r="P75" i="5"/>
  <c r="Q75" i="5" s="1"/>
  <c r="P44" i="5"/>
  <c r="Q44" i="5" s="1"/>
  <c r="P43" i="5"/>
  <c r="Q43" i="5" s="1"/>
  <c r="P42" i="5"/>
  <c r="Q42" i="5" s="1"/>
  <c r="P41" i="5"/>
  <c r="Q41" i="5" s="1"/>
  <c r="P46" i="5"/>
  <c r="Q46" i="5" s="1"/>
  <c r="P45" i="5"/>
  <c r="Q45" i="5" s="1"/>
  <c r="P38" i="5"/>
  <c r="Q38" i="5" s="1"/>
  <c r="P37" i="5"/>
  <c r="Q37" i="5" s="1"/>
  <c r="P36" i="5"/>
  <c r="Q36" i="5" s="1"/>
  <c r="P35" i="5"/>
  <c r="Q35" i="5" s="1"/>
  <c r="P40" i="5"/>
  <c r="Q40" i="5" s="1"/>
  <c r="P39" i="5"/>
  <c r="Q39" i="5" s="1"/>
  <c r="P26" i="5"/>
  <c r="Q26" i="5" s="1"/>
  <c r="P25" i="5"/>
  <c r="Q25" i="5" s="1"/>
  <c r="P24" i="5"/>
  <c r="Q24" i="5" s="1"/>
  <c r="P28" i="5"/>
  <c r="Q28" i="5" s="1"/>
  <c r="P27" i="5"/>
  <c r="Q27" i="5" s="1"/>
  <c r="P23" i="5"/>
  <c r="Q23" i="5" s="1"/>
  <c r="P20" i="5"/>
  <c r="Q20" i="5" s="1"/>
  <c r="P19" i="5"/>
  <c r="Q19" i="5" s="1"/>
  <c r="P18" i="5"/>
  <c r="Q18" i="5" s="1"/>
  <c r="P17" i="5"/>
  <c r="Q17" i="5" s="1"/>
  <c r="P16" i="5"/>
  <c r="Q16" i="5" s="1"/>
  <c r="P15" i="5"/>
  <c r="Q15" i="5" s="1"/>
  <c r="P77" i="5"/>
  <c r="Q77" i="5" s="1"/>
  <c r="F85" i="7"/>
  <c r="G85" i="7" s="1"/>
  <c r="H85" i="7" s="1"/>
  <c r="I85" i="7" s="1"/>
  <c r="J85" i="7" s="1"/>
  <c r="K85" i="7" s="1"/>
  <c r="E105" i="7" s="1"/>
  <c r="F56" i="7"/>
  <c r="G56" i="7" s="1"/>
  <c r="H56" i="7" s="1"/>
  <c r="I56" i="7" s="1"/>
  <c r="J56" i="7" s="1"/>
  <c r="K56" i="7" s="1"/>
  <c r="F131" i="2"/>
  <c r="G131" i="2" s="1"/>
  <c r="H131" i="2" s="1"/>
  <c r="I131" i="2" s="1"/>
  <c r="J131" i="2" s="1"/>
  <c r="K131" i="2" s="1"/>
  <c r="K23" i="12" l="1"/>
  <c r="K24" i="12" s="1"/>
  <c r="E90" i="6"/>
  <c r="E70" i="6"/>
  <c r="E50" i="6"/>
  <c r="E30" i="6"/>
  <c r="I13" i="1" l="1"/>
  <c r="P14" i="5"/>
  <c r="Q14" i="5" s="1"/>
  <c r="L90" i="6" l="1"/>
  <c r="K90" i="6"/>
  <c r="J90" i="6"/>
  <c r="I90" i="6"/>
  <c r="H90" i="6"/>
  <c r="G90" i="6"/>
  <c r="F90" i="6"/>
  <c r="L70" i="6"/>
  <c r="K70" i="6"/>
  <c r="J70" i="6"/>
  <c r="I70" i="6"/>
  <c r="H70" i="6"/>
  <c r="G70" i="6"/>
  <c r="F70" i="6"/>
  <c r="L50" i="6"/>
  <c r="K50" i="6"/>
  <c r="J50" i="6"/>
  <c r="I50" i="6"/>
  <c r="H50" i="6"/>
  <c r="G50" i="6"/>
  <c r="F50" i="6"/>
  <c r="G30" i="6"/>
  <c r="M30" i="6" s="1"/>
  <c r="H30" i="6"/>
  <c r="I30" i="6"/>
  <c r="J30" i="6"/>
  <c r="K30" i="6"/>
  <c r="L30" i="6"/>
  <c r="F30" i="6"/>
  <c r="M90" i="6" l="1"/>
  <c r="M70" i="6"/>
  <c r="M50" i="6"/>
  <c r="L74" i="6"/>
  <c r="K74" i="6"/>
  <c r="J74" i="6"/>
  <c r="I74" i="6"/>
  <c r="H74" i="6"/>
  <c r="G74" i="6"/>
  <c r="F74" i="6"/>
  <c r="L54" i="6"/>
  <c r="K54" i="6"/>
  <c r="J54" i="6"/>
  <c r="I54" i="6"/>
  <c r="H54" i="6"/>
  <c r="G54" i="6"/>
  <c r="F54" i="6"/>
  <c r="L34" i="6"/>
  <c r="K34" i="6"/>
  <c r="J34" i="6"/>
  <c r="I34" i="6"/>
  <c r="H34" i="6"/>
  <c r="G34" i="6"/>
  <c r="F34" i="6"/>
  <c r="C11" i="7"/>
  <c r="C9" i="7"/>
  <c r="C7" i="7"/>
  <c r="C7" i="2"/>
  <c r="M93" i="6" l="1"/>
  <c r="P73" i="11"/>
  <c r="P72" i="11"/>
  <c r="P71" i="11"/>
  <c r="P70" i="11"/>
  <c r="P69" i="11"/>
  <c r="P68" i="11"/>
  <c r="P67" i="11"/>
  <c r="P66" i="11"/>
  <c r="P65" i="11"/>
  <c r="P64" i="11"/>
  <c r="P63" i="11"/>
  <c r="P62" i="11"/>
  <c r="P61" i="11"/>
  <c r="P60" i="11"/>
  <c r="P59" i="11"/>
  <c r="P58" i="11"/>
  <c r="P57" i="11"/>
  <c r="P56" i="11"/>
  <c r="P55" i="11"/>
  <c r="P54" i="11"/>
  <c r="P53" i="11"/>
  <c r="P52" i="11"/>
  <c r="P51" i="11"/>
  <c r="P50" i="11"/>
  <c r="P49" i="11"/>
  <c r="P48" i="11"/>
  <c r="P47" i="11"/>
  <c r="P46" i="11"/>
  <c r="P45" i="11"/>
  <c r="P44" i="11"/>
  <c r="P43" i="11"/>
  <c r="P42" i="11"/>
  <c r="P41" i="11"/>
  <c r="P40" i="11"/>
  <c r="P39" i="11"/>
  <c r="P38" i="11"/>
  <c r="P37" i="11"/>
  <c r="P36" i="11"/>
  <c r="P35" i="11"/>
  <c r="P34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D11" i="11"/>
  <c r="D9" i="11"/>
  <c r="D7" i="11"/>
  <c r="M2" i="11"/>
  <c r="P74" i="11" l="1"/>
  <c r="E43" i="1" s="1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2" i="7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L2" i="6"/>
  <c r="D11" i="6"/>
  <c r="D9" i="6"/>
  <c r="D7" i="6"/>
  <c r="D11" i="10"/>
  <c r="D9" i="10"/>
  <c r="D7" i="10"/>
  <c r="M2" i="10"/>
  <c r="N2" i="5" l="1"/>
  <c r="E11" i="5"/>
  <c r="E9" i="5"/>
  <c r="E7" i="5"/>
  <c r="K2" i="2"/>
  <c r="O73" i="10" l="1"/>
  <c r="P73" i="10" s="1"/>
  <c r="O72" i="10"/>
  <c r="P72" i="10" s="1"/>
  <c r="O71" i="10"/>
  <c r="P71" i="10" s="1"/>
  <c r="O70" i="10"/>
  <c r="P70" i="10" s="1"/>
  <c r="O69" i="10"/>
  <c r="P69" i="10" s="1"/>
  <c r="O68" i="10"/>
  <c r="P68" i="10" s="1"/>
  <c r="O67" i="10"/>
  <c r="P67" i="10" s="1"/>
  <c r="O66" i="10"/>
  <c r="P66" i="10" s="1"/>
  <c r="O65" i="10"/>
  <c r="P65" i="10" s="1"/>
  <c r="O64" i="10"/>
  <c r="P64" i="10" s="1"/>
  <c r="O63" i="10"/>
  <c r="P63" i="10" s="1"/>
  <c r="O62" i="10"/>
  <c r="P62" i="10" s="1"/>
  <c r="O61" i="10"/>
  <c r="P61" i="10" s="1"/>
  <c r="O60" i="10"/>
  <c r="P60" i="10" s="1"/>
  <c r="O59" i="10"/>
  <c r="P59" i="10" s="1"/>
  <c r="P58" i="10"/>
  <c r="O58" i="10"/>
  <c r="O57" i="10"/>
  <c r="P57" i="10" s="1"/>
  <c r="O56" i="10"/>
  <c r="P56" i="10" s="1"/>
  <c r="O55" i="10"/>
  <c r="P55" i="10" s="1"/>
  <c r="O54" i="10"/>
  <c r="P54" i="10" s="1"/>
  <c r="O53" i="10"/>
  <c r="P53" i="10" s="1"/>
  <c r="O52" i="10"/>
  <c r="P52" i="10" s="1"/>
  <c r="O51" i="10"/>
  <c r="P51" i="10" s="1"/>
  <c r="O50" i="10"/>
  <c r="P50" i="10" s="1"/>
  <c r="O49" i="10"/>
  <c r="P49" i="10" s="1"/>
  <c r="O48" i="10"/>
  <c r="P48" i="10" s="1"/>
  <c r="O47" i="10"/>
  <c r="P47" i="10" s="1"/>
  <c r="O46" i="10"/>
  <c r="P46" i="10" s="1"/>
  <c r="O45" i="10"/>
  <c r="P45" i="10" s="1"/>
  <c r="O44" i="10"/>
  <c r="P44" i="10" s="1"/>
  <c r="O43" i="10"/>
  <c r="P43" i="10" s="1"/>
  <c r="O42" i="10"/>
  <c r="P42" i="10" s="1"/>
  <c r="O41" i="10"/>
  <c r="P41" i="10" s="1"/>
  <c r="O40" i="10"/>
  <c r="P40" i="10" s="1"/>
  <c r="O39" i="10"/>
  <c r="P39" i="10" s="1"/>
  <c r="O38" i="10"/>
  <c r="P38" i="10" s="1"/>
  <c r="O37" i="10"/>
  <c r="P37" i="10" s="1"/>
  <c r="O36" i="10"/>
  <c r="P36" i="10" s="1"/>
  <c r="O35" i="10"/>
  <c r="P35" i="10" s="1"/>
  <c r="O34" i="10"/>
  <c r="P34" i="10" s="1"/>
  <c r="O33" i="10"/>
  <c r="P33" i="10" s="1"/>
  <c r="O32" i="10"/>
  <c r="P32" i="10" s="1"/>
  <c r="O31" i="10"/>
  <c r="P31" i="10" s="1"/>
  <c r="O30" i="10"/>
  <c r="P30" i="10" s="1"/>
  <c r="O29" i="10"/>
  <c r="P29" i="10" s="1"/>
  <c r="O28" i="10"/>
  <c r="P28" i="10" s="1"/>
  <c r="O27" i="10"/>
  <c r="P27" i="10" s="1"/>
  <c r="O26" i="10"/>
  <c r="P26" i="10" s="1"/>
  <c r="O25" i="10"/>
  <c r="P25" i="10" s="1"/>
  <c r="O24" i="10"/>
  <c r="P24" i="10" s="1"/>
  <c r="O23" i="10"/>
  <c r="P23" i="10" s="1"/>
  <c r="O22" i="10"/>
  <c r="P22" i="10" s="1"/>
  <c r="O21" i="10"/>
  <c r="P21" i="10" s="1"/>
  <c r="O20" i="10"/>
  <c r="P20" i="10" s="1"/>
  <c r="O19" i="10"/>
  <c r="P19" i="10" s="1"/>
  <c r="O18" i="10"/>
  <c r="P18" i="10" s="1"/>
  <c r="O17" i="10"/>
  <c r="P17" i="10" s="1"/>
  <c r="O16" i="10"/>
  <c r="P16" i="10" s="1"/>
  <c r="O15" i="10"/>
  <c r="P15" i="10" s="1"/>
  <c r="O14" i="10"/>
  <c r="P14" i="10" s="1"/>
  <c r="P74" i="10" l="1"/>
  <c r="E40" i="1" s="1"/>
  <c r="P78" i="5" l="1"/>
  <c r="Q78" i="5" s="1"/>
  <c r="P76" i="5"/>
  <c r="Q76" i="5" s="1"/>
  <c r="P34" i="5"/>
  <c r="Q34" i="5" s="1"/>
  <c r="P33" i="5"/>
  <c r="Q33" i="5" s="1"/>
  <c r="P32" i="5"/>
  <c r="Q32" i="5" s="1"/>
  <c r="P31" i="5"/>
  <c r="Q31" i="5" s="1"/>
  <c r="P30" i="5"/>
  <c r="Q30" i="5" s="1"/>
  <c r="P29" i="5"/>
  <c r="Q29" i="5" s="1"/>
  <c r="P22" i="5"/>
  <c r="Q22" i="5" s="1"/>
  <c r="P21" i="5"/>
  <c r="Q21" i="5" s="1"/>
  <c r="Q79" i="5" l="1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3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15" i="6"/>
  <c r="L132" i="2"/>
  <c r="L282" i="2" l="1"/>
  <c r="E46" i="1"/>
  <c r="L101" i="7" l="1"/>
  <c r="L80" i="7"/>
  <c r="L81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86" i="7"/>
  <c r="L57" i="7"/>
  <c r="E49" i="1" l="1"/>
  <c r="F31" i="1" s="1"/>
</calcChain>
</file>

<file path=xl/sharedStrings.xml><?xml version="1.0" encoding="utf-8"?>
<sst xmlns="http://schemas.openxmlformats.org/spreadsheetml/2006/main" count="712" uniqueCount="175">
  <si>
    <t>Date:</t>
  </si>
  <si>
    <t>NSRS SUBCONTRACTOR INVOICE</t>
  </si>
  <si>
    <t>NSRS SUBCONTRACTOR LABOR</t>
  </si>
  <si>
    <t>Name</t>
  </si>
  <si>
    <t>Hourly Rate</t>
  </si>
  <si>
    <t>TOTAL INVOICE AMOUNT</t>
  </si>
  <si>
    <t>NSRS SUBCONTRACTOR PER DIEM</t>
  </si>
  <si>
    <t>NSRS SUBCONTRACTOR MILEAGE</t>
  </si>
  <si>
    <t>Title</t>
  </si>
  <si>
    <t>Total</t>
  </si>
  <si>
    <t>Qty</t>
  </si>
  <si>
    <t>NSRS SUBCONTRACTOR MATERIAL</t>
  </si>
  <si>
    <t>Cost</t>
  </si>
  <si>
    <t>Extended</t>
  </si>
  <si>
    <t>Trip Description</t>
  </si>
  <si>
    <t>Vehicle Type</t>
  </si>
  <si>
    <t>Rate</t>
  </si>
  <si>
    <t>Miles per Day (Attach Most-Efficient-Route Maps Supporting Each Trip Description)</t>
  </si>
  <si>
    <t>Includes travel dates</t>
  </si>
  <si>
    <t>Lodging</t>
  </si>
  <si>
    <t>Per Diem (Attach Copy of GSA Per Diem for this location)</t>
  </si>
  <si>
    <t>Meals &amp; Incidental Exp</t>
  </si>
  <si>
    <t>Per Diem (Attach GSA per Diem for this location)</t>
  </si>
  <si>
    <t>U/M</t>
  </si>
  <si>
    <t>Does not include tools.</t>
  </si>
  <si>
    <t xml:space="preserve">Description </t>
  </si>
  <si>
    <t>Rounded</t>
  </si>
  <si>
    <t>NSRS SUBCONTRACTOR THIRD PARTY SERVICES</t>
  </si>
  <si>
    <t>Date</t>
  </si>
  <si>
    <t>Name Service Provider</t>
  </si>
  <si>
    <t>Description of Service</t>
  </si>
  <si>
    <t>UOM</t>
  </si>
  <si>
    <t>Extended Cost</t>
  </si>
  <si>
    <t>Total Hours per Day (Including Prep, On Site, Travel To/From Site, Wrap Up)</t>
  </si>
  <si>
    <t>NSRS SUBCONTRACTOR EQUIPMENT</t>
  </si>
  <si>
    <t>Equipment Type</t>
  </si>
  <si>
    <t>Subcontractor Name:</t>
  </si>
  <si>
    <t>Subcontractor Address:</t>
  </si>
  <si>
    <t>Work Site Name:</t>
  </si>
  <si>
    <t>Work Site Location:</t>
  </si>
  <si>
    <t>Dates Work Performed:</t>
  </si>
  <si>
    <t>Work Performed:</t>
  </si>
  <si>
    <t>Additional Expenses (Explanation Below):</t>
  </si>
  <si>
    <t>Labor Cost:</t>
  </si>
  <si>
    <t>Material Cost:</t>
  </si>
  <si>
    <t>Equipment Cost:</t>
  </si>
  <si>
    <t>Third Party Services:</t>
  </si>
  <si>
    <t>Mileage Expense:</t>
  </si>
  <si>
    <t>Per Diem:</t>
  </si>
  <si>
    <t>Beginning Date:</t>
  </si>
  <si>
    <t>End Date:</t>
  </si>
  <si>
    <t>L3Harris Purchase Order #:</t>
  </si>
  <si>
    <t>Total:</t>
  </si>
  <si>
    <t>Unit Cost</t>
  </si>
  <si>
    <t>Type</t>
  </si>
  <si>
    <t>Please use correct rates from the "Maps - Tables" tab</t>
  </si>
  <si>
    <t>Please make sure Hourly Rate matches quote</t>
  </si>
  <si>
    <t>International Towers</t>
  </si>
  <si>
    <t>63066 Old Hwy 93 Ste I-2</t>
  </si>
  <si>
    <t>St Ignatius, Montana 59865</t>
  </si>
  <si>
    <t>Javier Guzman</t>
  </si>
  <si>
    <t>On-Site Hours matching LCP Tracker</t>
  </si>
  <si>
    <t>Travel to and From Nevada (Mob/Demob)</t>
  </si>
  <si>
    <t>Project Management / Project Engineer Hours</t>
  </si>
  <si>
    <t>Kevin Stout</t>
  </si>
  <si>
    <t>Robert Cardenas</t>
  </si>
  <si>
    <t>Color Code Legend</t>
  </si>
  <si>
    <t>Projected</t>
  </si>
  <si>
    <t>Daily Report</t>
  </si>
  <si>
    <t>CP8 Report</t>
  </si>
  <si>
    <t>Final Approved</t>
  </si>
  <si>
    <t>Discrepancy</t>
  </si>
  <si>
    <t>Travel to and From the Site Daily - Offsite Work</t>
  </si>
  <si>
    <t>ITL PO Number</t>
  </si>
  <si>
    <t>Vendor</t>
  </si>
  <si>
    <t>Vendor Invoice ID</t>
  </si>
  <si>
    <t>Anthony Lozano</t>
  </si>
  <si>
    <t>Braden Charlton</t>
  </si>
  <si>
    <t>Josh Mechler</t>
  </si>
  <si>
    <t>Nathaniel Gonzalez</t>
  </si>
  <si>
    <t>Randy Sanchez</t>
  </si>
  <si>
    <t xml:space="preserve">off site prep. </t>
  </si>
  <si>
    <t xml:space="preserve">Project Management/Admin </t>
  </si>
  <si>
    <t xml:space="preserve">Javier Guzman </t>
  </si>
  <si>
    <t>Justin Holt</t>
  </si>
  <si>
    <t xml:space="preserve">Jorge Morailla </t>
  </si>
  <si>
    <t>Kevin Lucero</t>
  </si>
  <si>
    <t>Nathaniel Gonzales</t>
  </si>
  <si>
    <t>Mateo Huerta</t>
  </si>
  <si>
    <t xml:space="preserve">Shawn Todd </t>
  </si>
  <si>
    <t xml:space="preserve">Anthony Lozano </t>
  </si>
  <si>
    <t>Jorge Moraila</t>
  </si>
  <si>
    <t xml:space="preserve">Robert Cardenas </t>
  </si>
  <si>
    <t>Kevin Holland</t>
  </si>
  <si>
    <t>Peavine Microwave</t>
  </si>
  <si>
    <t>Microwave and Radio system installation for Peavine only.  Peavine to Sparks and Peavine to Cold Springs.</t>
  </si>
  <si>
    <t>PEAVINE TO COLD SPRINGS</t>
  </si>
  <si>
    <t>PEAVINE MICROWAVE RACK</t>
  </si>
  <si>
    <t>PEAVINE TO SPARKS</t>
  </si>
  <si>
    <t>Travel to and From AZ and NV</t>
  </si>
  <si>
    <t>Work Tuck</t>
  </si>
  <si>
    <t>ITL Work Truck - 94</t>
  </si>
  <si>
    <t>day</t>
  </si>
  <si>
    <t>ITL Work Truck - 59</t>
  </si>
  <si>
    <t>days</t>
  </si>
  <si>
    <t>ITL Work Truck - 90</t>
  </si>
  <si>
    <t>Hotel to Peavine</t>
  </si>
  <si>
    <t>39-35-22.50 N, 119-55-41.98 W</t>
  </si>
  <si>
    <t xml:space="preserve">Kevin Lucero </t>
  </si>
  <si>
    <t xml:space="preserve">Chris Clark </t>
  </si>
  <si>
    <t>Attachment 6 - Bidder Response Form (Mandatory)</t>
  </si>
  <si>
    <t>Bidder Name:  INTERNATIONAL TOWERS, LLC</t>
  </si>
  <si>
    <t>Labor</t>
  </si>
  <si>
    <t>Job Title</t>
  </si>
  <si>
    <t>Note / Comment</t>
  </si>
  <si>
    <t>Project Manager</t>
  </si>
  <si>
    <t>Hours</t>
  </si>
  <si>
    <t>Project Engineer</t>
  </si>
  <si>
    <t>Communications Tech (MW)</t>
  </si>
  <si>
    <t>Communications Tech (MW)Trvl</t>
  </si>
  <si>
    <t>LABOR TOTAL</t>
  </si>
  <si>
    <t xml:space="preserve">Crew </t>
  </si>
  <si>
    <t>Man-days</t>
  </si>
  <si>
    <t>See Total Days Calculation &gt;</t>
  </si>
  <si>
    <t>Total Field Hrs</t>
  </si>
  <si>
    <t>Includes Tax - See Per Diem Tab</t>
  </si>
  <si>
    <t>@ 10 hrs per day, total man work days equals</t>
  </si>
  <si>
    <t>With a two man crew on-site - total work days is</t>
  </si>
  <si>
    <t>Working 5 days a week, total weeks equals</t>
  </si>
  <si>
    <t>&lt;Equals total Saturdays and Sundays (6th and 7th day needed for Per Diem and Crew Trucks)</t>
  </si>
  <si>
    <t>4 men - total man days for Saturdays and Sundays</t>
  </si>
  <si>
    <t>Total Per Diem Days</t>
  </si>
  <si>
    <t>LODGING TOTAL</t>
  </si>
  <si>
    <t>Meals &amp; Incidentals</t>
  </si>
  <si>
    <t>M&amp;I TOTAL</t>
  </si>
  <si>
    <t>Vehicle Mileage</t>
  </si>
  <si>
    <t>Crew Trucks are included in Equipment and Vehicles below</t>
  </si>
  <si>
    <t>VEHICLE MILEAGE TOTAL</t>
  </si>
  <si>
    <t>Materials</t>
  </si>
  <si>
    <t>Description</t>
  </si>
  <si>
    <t>Price Ea.</t>
  </si>
  <si>
    <t>Actual Costs to be invoiced plus 15% G&amp;A plus 10% profit</t>
  </si>
  <si>
    <t>Subject to NTE</t>
  </si>
  <si>
    <t>MATERIALS TOTAL</t>
  </si>
  <si>
    <t>Equipment &amp; Vehicles</t>
  </si>
  <si>
    <t>Cost/Day</t>
  </si>
  <si>
    <t>Two (2)  Crew Truck for Duration</t>
  </si>
  <si>
    <t>Days</t>
  </si>
  <si>
    <t>Trailer</t>
  </si>
  <si>
    <t>Fuel</t>
  </si>
  <si>
    <t>EQUIPMENT / VEHICLES TOTAL</t>
  </si>
  <si>
    <t>Third Party Services (Subcontracts)</t>
  </si>
  <si>
    <t>THIRD PARTY SERVICES TOTAL</t>
  </si>
  <si>
    <t>TOTAL FOR COLD SPRINGS MICROWAVE</t>
  </si>
  <si>
    <t xml:space="preserve">PEAVINE MICROWAVE </t>
  </si>
  <si>
    <t>Chris Clark</t>
  </si>
  <si>
    <t>Flat Trailer</t>
  </si>
  <si>
    <t>Fuel Surcharge = $50/Day/Truck</t>
  </si>
  <si>
    <t>Apple Thompson</t>
  </si>
  <si>
    <t>Beth Leonard</t>
  </si>
  <si>
    <t>PEAVINE FADE TEST</t>
  </si>
  <si>
    <t>Communication Tech</t>
  </si>
  <si>
    <t>Anritsu Rental</t>
  </si>
  <si>
    <t>Ethernet Tester Rental</t>
  </si>
  <si>
    <t>Flanging Dies</t>
  </si>
  <si>
    <t>Anritsu Adapters</t>
  </si>
  <si>
    <t>Lot</t>
  </si>
  <si>
    <t>G and A</t>
  </si>
  <si>
    <t>Subtotal</t>
  </si>
  <si>
    <t>Profit</t>
  </si>
  <si>
    <t>Testing Equipment</t>
  </si>
  <si>
    <t>Garbriel Clark</t>
  </si>
  <si>
    <t>Communication Tech Foreman</t>
  </si>
  <si>
    <t>Gabriel Sosa</t>
  </si>
  <si>
    <t>Roberto Lucero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</si>
</sst>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"/>
    <numFmt numFmtId="166" formatCode="[$-409]dddd\ \_x000a_m/d/yy"/>
    <numFmt numFmtId="167" formatCode="_(&quot;$&quot;* #,##0.000_);_(&quot;$&quot;* \(#,##0.000\);_(&quot;$&quot;* &quot;-&quot;???_);_(@_)"/>
    <numFmt numFmtId="168" formatCode="#,##0.0000_);[Red]\(#,##0.0000\)"/>
    <numFmt numFmtId="169" formatCode="[$-409]mmmm\-yy;@"/>
    <numFmt numFmtId="170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9" fontId="12" fillId="0" borderId="0"/>
    <xf numFmtId="44" fontId="12" fillId="0" borderId="0" applyFont="0" applyFill="0" applyBorder="0" applyAlignment="0" applyProtection="0"/>
    <xf numFmtId="169" fontId="12" fillId="0" borderId="0"/>
    <xf numFmtId="44" fontId="1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1">
    <xf numFmtId="0" fontId="0" fillId="0" borderId="0" xfId="0"/>
    <xf numFmtId="14" fontId="0" fillId="2" borderId="7" xfId="0" applyNumberFormat="1" applyFill="1" applyBorder="1" applyAlignment="1" applyProtection="1">
      <alignment horizontal="center"/>
      <protection locked="0"/>
    </xf>
    <xf numFmtId="14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44" fontId="9" fillId="2" borderId="0" xfId="2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2" fontId="5" fillId="2" borderId="7" xfId="1" applyNumberFormat="1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left" vertical="top"/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right" vertical="center"/>
    </xf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right" vertical="center"/>
    </xf>
    <xf numFmtId="0" fontId="0" fillId="0" borderId="6" xfId="0" applyBorder="1"/>
    <xf numFmtId="14" fontId="0" fillId="0" borderId="13" xfId="0" applyNumberForma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14" fontId="0" fillId="3" borderId="0" xfId="0" applyNumberFormat="1" applyFill="1"/>
    <xf numFmtId="0" fontId="5" fillId="0" borderId="0" xfId="0" applyFont="1"/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center" vertical="top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/>
    <xf numFmtId="44" fontId="7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 vertical="center"/>
    </xf>
    <xf numFmtId="44" fontId="9" fillId="0" borderId="0" xfId="2" applyFont="1" applyBorder="1" applyProtection="1"/>
    <xf numFmtId="44" fontId="9" fillId="3" borderId="0" xfId="2" applyFont="1" applyFill="1" applyBorder="1" applyProtection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right" vertical="center"/>
    </xf>
    <xf numFmtId="0" fontId="0" fillId="0" borderId="10" xfId="0" applyBorder="1"/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6" fontId="5" fillId="3" borderId="7" xfId="0" applyNumberFormat="1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44" fontId="0" fillId="0" borderId="7" xfId="2" applyFont="1" applyBorder="1" applyAlignment="1" applyProtection="1">
      <alignment horizontal="center" vertical="center"/>
    </xf>
    <xf numFmtId="0" fontId="0" fillId="0" borderId="0" xfId="0" applyAlignment="1">
      <alignment horizontal="left"/>
    </xf>
    <xf numFmtId="44" fontId="1" fillId="0" borderId="0" xfId="2" applyFont="1" applyBorder="1" applyAlignment="1" applyProtection="1">
      <alignment horizontal="right" vertical="center"/>
    </xf>
    <xf numFmtId="44" fontId="0" fillId="0" borderId="0" xfId="2" applyFont="1" applyBorder="1" applyProtection="1"/>
    <xf numFmtId="2" fontId="1" fillId="0" borderId="0" xfId="1" applyNumberFormat="1" applyFont="1" applyBorder="1" applyAlignment="1" applyProtection="1">
      <alignment horizontal="center" vertical="center"/>
    </xf>
    <xf numFmtId="44" fontId="0" fillId="0" borderId="0" xfId="2" applyFont="1" applyBorder="1" applyAlignment="1" applyProtection="1">
      <alignment horizontal="center" vertical="center"/>
    </xf>
    <xf numFmtId="44" fontId="1" fillId="0" borderId="0" xfId="2" applyFont="1" applyFill="1" applyBorder="1" applyAlignment="1" applyProtection="1">
      <alignment horizontal="right" vertical="center"/>
    </xf>
    <xf numFmtId="0" fontId="0" fillId="0" borderId="24" xfId="0" applyBorder="1"/>
    <xf numFmtId="44" fontId="0" fillId="0" borderId="24" xfId="2" applyFont="1" applyBorder="1" applyAlignment="1" applyProtection="1">
      <alignment horizontal="center" vertical="center"/>
    </xf>
    <xf numFmtId="0" fontId="0" fillId="3" borderId="1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right" vertical="center"/>
    </xf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0" xfId="0" applyFill="1" applyAlignment="1">
      <alignment horizontal="right" vertical="center"/>
    </xf>
    <xf numFmtId="0" fontId="0" fillId="3" borderId="6" xfId="0" applyFill="1" applyBorder="1"/>
    <xf numFmtId="0" fontId="3" fillId="3" borderId="0" xfId="0" applyFont="1" applyFill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44" fontId="0" fillId="3" borderId="0" xfId="2" applyFont="1" applyFill="1" applyBorder="1" applyAlignment="1" applyProtection="1">
      <alignment vertical="center"/>
    </xf>
    <xf numFmtId="0" fontId="0" fillId="3" borderId="8" xfId="0" applyFill="1" applyBorder="1"/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left" vertical="center"/>
    </xf>
    <xf numFmtId="44" fontId="0" fillId="3" borderId="9" xfId="2" applyFont="1" applyFill="1" applyBorder="1" applyAlignment="1" applyProtection="1">
      <alignment horizontal="right" vertical="center"/>
    </xf>
    <xf numFmtId="0" fontId="0" fillId="3" borderId="9" xfId="0" applyFill="1" applyBorder="1"/>
    <xf numFmtId="0" fontId="0" fillId="3" borderId="10" xfId="0" applyFill="1" applyBorder="1"/>
    <xf numFmtId="44" fontId="1" fillId="0" borderId="0" xfId="2" applyFont="1" applyFill="1" applyBorder="1" applyProtection="1"/>
    <xf numFmtId="44" fontId="0" fillId="0" borderId="0" xfId="2" applyFont="1" applyFill="1" applyBorder="1" applyAlignment="1" applyProtection="1">
      <alignment horizontal="center" vertical="center"/>
    </xf>
    <xf numFmtId="165" fontId="1" fillId="0" borderId="0" xfId="1" applyNumberFormat="1" applyFont="1" applyFill="1" applyBorder="1" applyAlignment="1" applyProtection="1">
      <alignment horizontal="center" vertical="center"/>
    </xf>
    <xf numFmtId="44" fontId="0" fillId="3" borderId="7" xfId="2" applyFont="1" applyFill="1" applyBorder="1" applyAlignment="1" applyProtection="1">
      <alignment horizontal="right" vertical="center"/>
    </xf>
    <xf numFmtId="44" fontId="0" fillId="3" borderId="24" xfId="2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left" vertical="center"/>
    </xf>
    <xf numFmtId="43" fontId="5" fillId="2" borderId="7" xfId="1" applyFon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2" borderId="7" xfId="0" applyFont="1" applyFill="1" applyBorder="1" applyAlignment="1" applyProtection="1">
      <alignment vertical="center"/>
      <protection locked="0"/>
    </xf>
    <xf numFmtId="0" fontId="5" fillId="0" borderId="7" xfId="0" applyFont="1" applyBorder="1" applyAlignment="1">
      <alignment horizontal="left" vertical="center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1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7" xfId="1" applyNumberFormat="1" applyFont="1" applyFill="1" applyBorder="1" applyAlignment="1" applyProtection="1">
      <alignment horizontal="center" vertical="center"/>
      <protection locked="0"/>
    </xf>
    <xf numFmtId="44" fontId="5" fillId="2" borderId="7" xfId="1" applyNumberFormat="1" applyFont="1" applyFill="1" applyBorder="1" applyAlignment="1" applyProtection="1">
      <alignment horizontal="right" vertical="center"/>
      <protection locked="0"/>
    </xf>
    <xf numFmtId="0" fontId="10" fillId="0" borderId="18" xfId="0" applyFont="1" applyBorder="1"/>
    <xf numFmtId="0" fontId="10" fillId="0" borderId="6" xfId="0" applyFont="1" applyBorder="1"/>
    <xf numFmtId="0" fontId="0" fillId="0" borderId="7" xfId="0" applyBorder="1" applyAlignment="1">
      <alignment horizontal="left"/>
    </xf>
    <xf numFmtId="2" fontId="1" fillId="0" borderId="7" xfId="2" applyNumberFormat="1" applyFont="1" applyBorder="1" applyAlignment="1" applyProtection="1">
      <alignment horizontal="center" vertical="center"/>
    </xf>
    <xf numFmtId="2" fontId="1" fillId="0" borderId="13" xfId="2" applyNumberFormat="1" applyFont="1" applyBorder="1" applyAlignment="1" applyProtection="1">
      <alignment horizontal="center" vertical="center"/>
    </xf>
    <xf numFmtId="2" fontId="1" fillId="0" borderId="5" xfId="2" applyNumberFormat="1" applyFont="1" applyBorder="1" applyAlignment="1" applyProtection="1">
      <alignment horizontal="center" vertical="center"/>
    </xf>
    <xf numFmtId="167" fontId="5" fillId="2" borderId="7" xfId="2" applyNumberFormat="1" applyFont="1" applyFill="1" applyBorder="1" applyProtection="1">
      <protection locked="0"/>
    </xf>
    <xf numFmtId="167" fontId="5" fillId="2" borderId="7" xfId="2" applyNumberFormat="1" applyFont="1" applyFill="1" applyBorder="1" applyAlignment="1" applyProtection="1">
      <alignment horizontal="left" vertical="center" wrapText="1"/>
      <protection locked="0"/>
    </xf>
    <xf numFmtId="167" fontId="0" fillId="0" borderId="7" xfId="0" applyNumberFormat="1" applyBorder="1" applyAlignment="1">
      <alignment horizontal="left"/>
    </xf>
    <xf numFmtId="44" fontId="1" fillId="0" borderId="7" xfId="2" applyFont="1" applyBorder="1" applyAlignment="1" applyProtection="1">
      <alignment horizontal="center" vertical="center"/>
    </xf>
    <xf numFmtId="0" fontId="0" fillId="0" borderId="7" xfId="0" applyBorder="1"/>
    <xf numFmtId="43" fontId="13" fillId="2" borderId="7" xfId="3" applyFont="1" applyFill="1" applyBorder="1" applyAlignment="1" applyProtection="1">
      <alignment vertical="center"/>
      <protection locked="0"/>
    </xf>
    <xf numFmtId="0" fontId="0" fillId="8" borderId="7" xfId="0" applyFill="1" applyBorder="1"/>
    <xf numFmtId="0" fontId="16" fillId="4" borderId="7" xfId="0" applyFont="1" applyFill="1" applyBorder="1"/>
    <xf numFmtId="44" fontId="0" fillId="0" borderId="0" xfId="0" applyNumberFormat="1"/>
    <xf numFmtId="0" fontId="0" fillId="7" borderId="7" xfId="0" applyFill="1" applyBorder="1"/>
    <xf numFmtId="0" fontId="0" fillId="9" borderId="7" xfId="0" applyFill="1" applyBorder="1"/>
    <xf numFmtId="0" fontId="0" fillId="6" borderId="7" xfId="0" applyFill="1" applyBorder="1"/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17" fillId="2" borderId="7" xfId="0" applyFont="1" applyFill="1" applyBorder="1" applyAlignment="1" applyProtection="1">
      <alignment horizontal="left" vertical="center"/>
      <protection locked="0"/>
    </xf>
    <xf numFmtId="44" fontId="5" fillId="2" borderId="11" xfId="2" applyFont="1" applyFill="1" applyBorder="1" applyAlignment="1" applyProtection="1">
      <alignment horizontal="left" vertical="center"/>
      <protection locked="0"/>
    </xf>
    <xf numFmtId="44" fontId="5" fillId="2" borderId="12" xfId="2" applyFont="1" applyFill="1" applyBorder="1" applyAlignment="1" applyProtection="1">
      <alignment horizontal="left" vertical="center"/>
      <protection locked="0"/>
    </xf>
    <xf numFmtId="0" fontId="17" fillId="2" borderId="14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right" vertical="center"/>
    </xf>
    <xf numFmtId="43" fontId="0" fillId="0" borderId="0" xfId="0" applyNumberFormat="1"/>
    <xf numFmtId="0" fontId="5" fillId="2" borderId="11" xfId="0" applyFont="1" applyFill="1" applyBorder="1" applyProtection="1">
      <protection locked="0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40" fontId="0" fillId="0" borderId="0" xfId="0" applyNumberFormat="1"/>
    <xf numFmtId="40" fontId="0" fillId="0" borderId="0" xfId="0" applyNumberFormat="1" applyAlignment="1">
      <alignment horizontal="right"/>
    </xf>
    <xf numFmtId="0" fontId="12" fillId="0" borderId="0" xfId="0" applyFont="1"/>
    <xf numFmtId="0" fontId="12" fillId="0" borderId="0" xfId="0" quotePrefix="1" applyFont="1"/>
    <xf numFmtId="0" fontId="13" fillId="0" borderId="0" xfId="0" applyFont="1"/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/>
    </xf>
    <xf numFmtId="0" fontId="11" fillId="10" borderId="7" xfId="0" applyFont="1" applyFill="1" applyBorder="1" applyAlignment="1">
      <alignment horizontal="center"/>
    </xf>
    <xf numFmtId="0" fontId="11" fillId="10" borderId="7" xfId="0" applyFont="1" applyFill="1" applyBorder="1"/>
    <xf numFmtId="40" fontId="11" fillId="10" borderId="7" xfId="0" applyNumberFormat="1" applyFont="1" applyFill="1" applyBorder="1" applyAlignment="1">
      <alignment horizontal="center"/>
    </xf>
    <xf numFmtId="0" fontId="0" fillId="0" borderId="7" xfId="0" applyBorder="1" applyAlignment="1" applyProtection="1">
      <alignment vertical="top" wrapText="1"/>
      <protection locked="0"/>
    </xf>
    <xf numFmtId="43" fontId="0" fillId="0" borderId="7" xfId="0" applyNumberFormat="1" applyBorder="1" applyAlignment="1" applyProtection="1">
      <alignment horizontal="center" vertical="top"/>
      <protection locked="0"/>
    </xf>
    <xf numFmtId="0" fontId="0" fillId="0" borderId="7" xfId="0" applyBorder="1" applyAlignment="1" applyProtection="1">
      <alignment horizontal="center" vertical="top"/>
      <protection locked="0"/>
    </xf>
    <xf numFmtId="40" fontId="0" fillId="0" borderId="7" xfId="0" applyNumberFormat="1" applyBorder="1" applyProtection="1">
      <protection locked="0"/>
    </xf>
    <xf numFmtId="170" fontId="0" fillId="0" borderId="7" xfId="2" applyNumberFormat="1" applyFont="1" applyBorder="1" applyAlignment="1" applyProtection="1">
      <alignment vertical="top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vertical="top"/>
      <protection locked="0"/>
    </xf>
    <xf numFmtId="40" fontId="0" fillId="0" borderId="7" xfId="0" applyNumberFormat="1" applyBorder="1" applyAlignment="1" applyProtection="1">
      <alignment vertical="top"/>
      <protection locked="0"/>
    </xf>
    <xf numFmtId="0" fontId="12" fillId="0" borderId="7" xfId="0" applyFont="1" applyBorder="1" applyAlignment="1" applyProtection="1">
      <alignment horizontal="center" vertical="top"/>
      <protection locked="0"/>
    </xf>
    <xf numFmtId="0" fontId="12" fillId="0" borderId="7" xfId="0" applyFont="1" applyBorder="1" applyProtection="1">
      <protection locked="0"/>
    </xf>
    <xf numFmtId="3" fontId="0" fillId="0" borderId="7" xfId="0" applyNumberFormat="1" applyBorder="1" applyAlignment="1" applyProtection="1">
      <alignment horizontal="center" vertical="top"/>
      <protection locked="0"/>
    </xf>
    <xf numFmtId="0" fontId="0" fillId="0" borderId="7" xfId="0" applyBorder="1" applyAlignment="1">
      <alignment vertical="top"/>
    </xf>
    <xf numFmtId="3" fontId="0" fillId="0" borderId="7" xfId="0" applyNumberForma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right" vertical="top"/>
    </xf>
    <xf numFmtId="40" fontId="0" fillId="0" borderId="7" xfId="0" applyNumberFormat="1" applyBorder="1" applyAlignment="1">
      <alignment vertical="top"/>
    </xf>
    <xf numFmtId="0" fontId="12" fillId="0" borderId="7" xfId="0" applyFont="1" applyBorder="1" applyAlignment="1" applyProtection="1">
      <alignment vertical="top"/>
      <protection locked="0"/>
    </xf>
    <xf numFmtId="43" fontId="0" fillId="0" borderId="0" xfId="3" applyFont="1"/>
    <xf numFmtId="0" fontId="12" fillId="0" borderId="7" xfId="0" applyFont="1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horizontal="center"/>
      <protection locked="0"/>
    </xf>
    <xf numFmtId="43" fontId="13" fillId="0" borderId="0" xfId="3" applyFont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right"/>
    </xf>
    <xf numFmtId="40" fontId="0" fillId="0" borderId="7" xfId="0" applyNumberFormat="1" applyBorder="1"/>
    <xf numFmtId="0" fontId="12" fillId="0" borderId="7" xfId="0" applyFont="1" applyBorder="1" applyAlignment="1" applyProtection="1">
      <alignment wrapText="1"/>
      <protection locked="0"/>
    </xf>
    <xf numFmtId="168" fontId="0" fillId="0" borderId="7" xfId="0" applyNumberFormat="1" applyBorder="1" applyAlignment="1" applyProtection="1">
      <alignment vertical="top"/>
      <protection locked="0"/>
    </xf>
    <xf numFmtId="168" fontId="0" fillId="0" borderId="7" xfId="0" applyNumberFormat="1" applyBorder="1" applyProtection="1">
      <protection locked="0"/>
    </xf>
    <xf numFmtId="0" fontId="0" fillId="0" borderId="7" xfId="0" applyBorder="1" applyAlignment="1" applyProtection="1">
      <alignment wrapText="1"/>
      <protection locked="0"/>
    </xf>
    <xf numFmtId="40" fontId="11" fillId="10" borderId="7" xfId="0" applyNumberFormat="1" applyFont="1" applyFill="1" applyBorder="1"/>
    <xf numFmtId="0" fontId="0" fillId="10" borderId="7" xfId="0" applyFill="1" applyBorder="1"/>
    <xf numFmtId="9" fontId="0" fillId="3" borderId="2" xfId="37" applyFont="1" applyFill="1" applyBorder="1" applyAlignment="1">
      <alignment horizontal="right" vertical="center"/>
    </xf>
    <xf numFmtId="44" fontId="0" fillId="3" borderId="2" xfId="0" applyNumberFormat="1" applyFill="1" applyBorder="1"/>
    <xf numFmtId="44" fontId="0" fillId="3" borderId="0" xfId="0" applyNumberFormat="1" applyFill="1"/>
    <xf numFmtId="0" fontId="0" fillId="3" borderId="5" xfId="0" applyFill="1" applyBorder="1" applyAlignment="1">
      <alignment horizontal="right" vertical="center"/>
    </xf>
    <xf numFmtId="9" fontId="0" fillId="3" borderId="5" xfId="37" applyFont="1" applyFill="1" applyBorder="1" applyAlignment="1">
      <alignment horizontal="right" vertical="center"/>
    </xf>
    <xf numFmtId="44" fontId="0" fillId="3" borderId="5" xfId="0" applyNumberFormat="1" applyFill="1" applyBorder="1"/>
    <xf numFmtId="44" fontId="1" fillId="0" borderId="0" xfId="2" applyFont="1" applyBorder="1" applyAlignment="1" applyProtection="1">
      <alignment horizontal="center" vertical="center"/>
    </xf>
    <xf numFmtId="0" fontId="5" fillId="2" borderId="25" xfId="0" applyFont="1" applyFill="1" applyBorder="1" applyProtection="1">
      <protection locked="0"/>
    </xf>
    <xf numFmtId="14" fontId="0" fillId="0" borderId="0" xfId="0" applyNumberFormat="1"/>
    <xf numFmtId="0" fontId="6" fillId="0" borderId="0" xfId="0" applyFont="1" applyAlignment="1">
      <alignment horizontal="left" vertical="top" wrapText="1"/>
    </xf>
    <xf numFmtId="4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11" fillId="2" borderId="11" xfId="0" applyFont="1" applyFill="1" applyBorder="1" applyAlignment="1" applyProtection="1">
      <alignment horizontal="left"/>
      <protection locked="0"/>
    </xf>
    <xf numFmtId="0" fontId="11" fillId="2" borderId="17" xfId="0" applyFont="1" applyFill="1" applyBorder="1" applyAlignment="1" applyProtection="1">
      <alignment horizontal="left"/>
      <protection locked="0"/>
    </xf>
    <xf numFmtId="0" fontId="11" fillId="2" borderId="12" xfId="0" applyFont="1" applyFill="1" applyBorder="1" applyAlignment="1" applyProtection="1">
      <alignment horizontal="left"/>
      <protection locked="0"/>
    </xf>
    <xf numFmtId="14" fontId="0" fillId="2" borderId="11" xfId="0" applyNumberFormat="1" applyFill="1" applyBorder="1" applyAlignment="1" applyProtection="1">
      <alignment horizontal="center"/>
      <protection locked="0"/>
    </xf>
    <xf numFmtId="14" fontId="0" fillId="2" borderId="12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13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4" fontId="0" fillId="0" borderId="11" xfId="2" applyFont="1" applyBorder="1" applyAlignment="1" applyProtection="1">
      <alignment horizontal="right" vertical="center"/>
    </xf>
    <xf numFmtId="44" fontId="0" fillId="0" borderId="12" xfId="2" applyFont="1" applyBorder="1" applyAlignment="1" applyProtection="1">
      <alignment horizontal="right" vertical="center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44" fontId="5" fillId="2" borderId="11" xfId="2" applyFont="1" applyFill="1" applyBorder="1" applyAlignment="1" applyProtection="1">
      <alignment horizontal="left" vertical="center"/>
      <protection locked="0"/>
    </xf>
    <xf numFmtId="44" fontId="5" fillId="2" borderId="12" xfId="2" applyFont="1" applyFill="1" applyBorder="1" applyAlignment="1" applyProtection="1">
      <alignment horizontal="left" vertical="center"/>
      <protection locked="0"/>
    </xf>
    <xf numFmtId="44" fontId="0" fillId="0" borderId="7" xfId="2" applyFont="1" applyBorder="1" applyAlignment="1" applyProtection="1">
      <alignment horizontal="right" vertical="center"/>
    </xf>
    <xf numFmtId="44" fontId="0" fillId="0" borderId="14" xfId="2" applyFont="1" applyBorder="1" applyAlignment="1" applyProtection="1">
      <alignment horizontal="right" vertical="center"/>
    </xf>
    <xf numFmtId="44" fontId="0" fillId="3" borderId="15" xfId="2" applyFont="1" applyFill="1" applyBorder="1" applyAlignment="1" applyProtection="1">
      <alignment horizontal="center" vertical="center"/>
    </xf>
    <xf numFmtId="44" fontId="0" fillId="3" borderId="16" xfId="2" applyFont="1" applyFill="1" applyBorder="1" applyAlignment="1" applyProtection="1">
      <alignment horizontal="center" vertical="center"/>
    </xf>
    <xf numFmtId="44" fontId="5" fillId="2" borderId="17" xfId="2" applyFont="1" applyFill="1" applyBorder="1" applyAlignment="1" applyProtection="1">
      <alignment horizontal="left" vertical="center"/>
      <protection locked="0"/>
    </xf>
    <xf numFmtId="0" fontId="17" fillId="2" borderId="11" xfId="0" applyFont="1" applyFill="1" applyBorder="1" applyAlignment="1" applyProtection="1">
      <alignment horizontal="left" vertical="center"/>
      <protection locked="0"/>
    </xf>
    <xf numFmtId="0" fontId="17" fillId="2" borderId="17" xfId="0" applyFont="1" applyFill="1" applyBorder="1" applyAlignment="1" applyProtection="1">
      <alignment horizontal="left" vertical="center"/>
      <protection locked="0"/>
    </xf>
    <xf numFmtId="0" fontId="17" fillId="2" borderId="12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 vertical="center"/>
    </xf>
    <xf numFmtId="0" fontId="5" fillId="2" borderId="7" xfId="0" applyFont="1" applyFill="1" applyBorder="1" applyAlignment="1" applyProtection="1">
      <alignment horizontal="left" vertical="center"/>
      <protection locked="0"/>
    </xf>
    <xf numFmtId="44" fontId="5" fillId="2" borderId="7" xfId="2" applyFont="1" applyFill="1" applyBorder="1" applyAlignment="1" applyProtection="1">
      <alignment horizontal="right" vertical="center"/>
      <protection locked="0"/>
    </xf>
    <xf numFmtId="44" fontId="5" fillId="2" borderId="11" xfId="2" applyFont="1" applyFill="1" applyBorder="1" applyAlignment="1" applyProtection="1">
      <alignment horizontal="right" vertical="center"/>
      <protection locked="0"/>
    </xf>
    <xf numFmtId="44" fontId="5" fillId="2" borderId="12" xfId="2" applyFont="1" applyFill="1" applyBorder="1" applyAlignment="1" applyProtection="1">
      <alignment horizontal="right" vertical="center"/>
      <protection locked="0"/>
    </xf>
    <xf numFmtId="44" fontId="5" fillId="2" borderId="11" xfId="2" applyFont="1" applyFill="1" applyBorder="1" applyAlignment="1" applyProtection="1">
      <alignment vertical="center"/>
      <protection locked="0"/>
    </xf>
    <xf numFmtId="44" fontId="5" fillId="2" borderId="12" xfId="2" applyFont="1" applyFill="1" applyBorder="1" applyAlignment="1" applyProtection="1">
      <alignment vertical="center"/>
      <protection locked="0"/>
    </xf>
    <xf numFmtId="0" fontId="5" fillId="2" borderId="19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43" fontId="5" fillId="2" borderId="14" xfId="1" applyFont="1" applyFill="1" applyBorder="1" applyAlignment="1" applyProtection="1">
      <alignment horizontal="right" vertical="center"/>
      <protection locked="0"/>
    </xf>
    <xf numFmtId="43" fontId="5" fillId="2" borderId="7" xfId="1" applyFont="1" applyFill="1" applyBorder="1" applyAlignment="1" applyProtection="1">
      <alignment horizontal="right" vertical="center"/>
      <protection locked="0"/>
    </xf>
    <xf numFmtId="44" fontId="0" fillId="3" borderId="15" xfId="2" applyFont="1" applyFill="1" applyBorder="1" applyAlignment="1" applyProtection="1">
      <alignment horizontal="left" vertical="center"/>
    </xf>
    <xf numFmtId="44" fontId="0" fillId="3" borderId="16" xfId="2" applyFont="1" applyFill="1" applyBorder="1" applyAlignment="1" applyProtection="1">
      <alignment horizontal="left" vertical="center"/>
    </xf>
    <xf numFmtId="44" fontId="0" fillId="0" borderId="11" xfId="2" applyFont="1" applyBorder="1" applyAlignment="1" applyProtection="1">
      <alignment horizontal="center" vertical="center"/>
    </xf>
    <xf numFmtId="44" fontId="0" fillId="0" borderId="12" xfId="2" applyFont="1" applyBorder="1" applyAlignment="1" applyProtection="1">
      <alignment horizontal="center" vertical="center"/>
    </xf>
    <xf numFmtId="0" fontId="11" fillId="10" borderId="7" xfId="0" applyFont="1" applyFill="1" applyBorder="1"/>
    <xf numFmtId="0" fontId="0" fillId="0" borderId="7" xfId="0" applyBorder="1"/>
    <xf numFmtId="0" fontId="0" fillId="0" borderId="11" xfId="0" applyBorder="1"/>
    <xf numFmtId="0" fontId="0" fillId="0" borderId="17" xfId="0" applyBorder="1"/>
    <xf numFmtId="0" fontId="0" fillId="0" borderId="12" xfId="0" applyBorder="1"/>
    <xf numFmtId="0" fontId="11" fillId="10" borderId="7" xfId="0" applyFont="1" applyFill="1" applyBorder="1" applyAlignment="1">
      <alignment horizontal="right"/>
    </xf>
    <xf numFmtId="0" fontId="11" fillId="10" borderId="7" xfId="0" applyFont="1" applyFill="1" applyBorder="1" applyAlignment="1">
      <alignment horizontal="center"/>
    </xf>
  </cellXfs>
  <cellStyles count="38">
    <cellStyle name="Comma" xfId="1" builtinId="3"/>
    <cellStyle name="Comma 2" xfId="15" xr:uid="{76DB636C-9D64-4BAF-9676-47DCCFA77ECD}"/>
    <cellStyle name="Comma 2 2" xfId="3" xr:uid="{759548D7-5248-413E-A16A-04334DCBF186}"/>
    <cellStyle name="Currency" xfId="2" builtinId="4"/>
    <cellStyle name="Currency 10 10 2" xfId="36" xr:uid="{521765A1-0895-4314-B0FC-0533B1B981A6}"/>
    <cellStyle name="Currency 2" xfId="8" xr:uid="{9C37DA7B-E510-4B3D-8770-AB6B2ED7638D}"/>
    <cellStyle name="Currency 2 2" xfId="12" xr:uid="{7538DB02-9C29-4441-BECA-2C5596030D17}"/>
    <cellStyle name="Currency 2 2 2" xfId="28" xr:uid="{D453AF6A-FDAE-4423-B5AF-B84B15668775}"/>
    <cellStyle name="Currency 3" xfId="10" xr:uid="{EAB3AE7F-5D26-45D8-B9C8-DCD9FE886492}"/>
    <cellStyle name="Currency 3 2" xfId="26" xr:uid="{51D97226-0F90-4FF9-8B9E-ED526E7690A2}"/>
    <cellStyle name="Currency 4" xfId="14" xr:uid="{7B204342-0E1B-41E8-8944-6BB60DCDA683}"/>
    <cellStyle name="Currency 5" xfId="23" xr:uid="{9207A3EF-6B8A-46BE-B32A-61EA3CB92BB8}"/>
    <cellStyle name="Currency 6" xfId="5" xr:uid="{18A6D4A1-C914-41A0-88F4-B614C09A4CAA}"/>
    <cellStyle name="Currency 8" xfId="34" xr:uid="{FE330ECB-B370-4BBC-860F-ACAE5AEB972E}"/>
    <cellStyle name="Normal" xfId="0" builtinId="0"/>
    <cellStyle name="Normal 10" xfId="35" xr:uid="{8612458D-40E7-47BA-81D3-F7A6A3B77E22}"/>
    <cellStyle name="Normal 2" xfId="7" xr:uid="{372DDFDB-9D83-4907-AFDC-5506398F15A7}"/>
    <cellStyle name="Normal 2 2" xfId="11" xr:uid="{3D9E5D73-5631-4188-9B3A-5DB6EEE3AE79}"/>
    <cellStyle name="Normal 2 2 2" xfId="27" xr:uid="{8A20D60A-D261-4B0C-964F-876A89EA0A93}"/>
    <cellStyle name="Normal 3" xfId="9" xr:uid="{EF333E56-D77C-4DA0-A336-C21405381E95}"/>
    <cellStyle name="Normal 3 2" xfId="25" xr:uid="{B2DBBBBB-01FD-4DAB-B33B-FA0437865507}"/>
    <cellStyle name="Normal 32" xfId="33" xr:uid="{669658B6-ADE3-4C73-B7EA-75EF91F9316C}"/>
    <cellStyle name="Normal 4" xfId="6" xr:uid="{81F34CAA-A910-4A4A-A075-3422A3925204}"/>
    <cellStyle name="Normal 4 2" xfId="24" xr:uid="{16AE3051-902D-4D5C-9AF4-30AD2B59B679}"/>
    <cellStyle name="Normal 5" xfId="13" xr:uid="{1E5FB586-F63C-4434-B5D5-FCF236ADC340}"/>
    <cellStyle name="Normal 6" xfId="18" xr:uid="{5F8B4BA8-CB92-457D-A422-E532EA69B509}"/>
    <cellStyle name="Normal 6 2" xfId="31" xr:uid="{74AA58F7-1B8B-433D-8777-B5A1C60E6678}"/>
    <cellStyle name="Normal 7" xfId="21" xr:uid="{AFE50D57-A15D-40D0-854A-6F652934B65A}"/>
    <cellStyle name="Normal 8" xfId="4" xr:uid="{2534F913-A6E3-4B7B-AE37-F470426ED619}"/>
    <cellStyle name="Percent" xfId="37" builtinId="5"/>
    <cellStyle name="Percent 2" xfId="16" xr:uid="{F8C28D54-D8C4-4A74-A108-C3353B2472D1}"/>
    <cellStyle name="Percent 2 2" xfId="29" xr:uid="{2502639B-0055-4A5C-8412-CA9E91D5620B}"/>
    <cellStyle name="Percent 3" xfId="17" xr:uid="{3B237A67-5BC6-402F-B5A2-3697CBA5D62A}"/>
    <cellStyle name="Percent 3 2" xfId="30" xr:uid="{2203C0E8-ED56-4614-9DDE-E6722E07423C}"/>
    <cellStyle name="Percent 4" xfId="19" xr:uid="{95299248-D15A-4E30-8EB1-2E0A70B7125C}"/>
    <cellStyle name="Percent 4 2" xfId="32" xr:uid="{F56E7744-91C9-4572-B6A5-CC53BC596B24}"/>
    <cellStyle name="Percent 5" xfId="22" xr:uid="{4D0A1CA8-F90B-4D3A-91A0-FA1406EA8AD8}"/>
    <cellStyle name="Percent 6" xfId="20" xr:uid="{C13F874C-695C-480B-A270-E9E01C35FD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33</xdr:row>
      <xdr:rowOff>190499</xdr:rowOff>
    </xdr:from>
    <xdr:to>
      <xdr:col>13</xdr:col>
      <xdr:colOff>523875</xdr:colOff>
      <xdr:row>54</xdr:row>
      <xdr:rowOff>28575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918059A-C772-4C9B-ABCC-955885124F8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90499"/>
          <a:ext cx="7839076" cy="3838576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56</xdr:row>
      <xdr:rowOff>0</xdr:rowOff>
    </xdr:from>
    <xdr:to>
      <xdr:col>14</xdr:col>
      <xdr:colOff>323850</xdr:colOff>
      <xdr:row>81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58B7301-1550-4AC8-A69F-DDD1856F5F91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4381500"/>
          <a:ext cx="8248651" cy="4914900"/>
        </a:xfrm>
        <a:prstGeom prst="rect">
          <a:avLst/>
        </a:prstGeom>
      </xdr:spPr>
    </xdr:pic>
    <xdr:clientData/>
  </xdr:twoCellAnchor>
  <xdr:twoCellAnchor editAs="oneCell">
    <xdr:from>
      <xdr:col>2</xdr:col>
      <xdr:colOff>396240</xdr:colOff>
      <xdr:row>83</xdr:row>
      <xdr:rowOff>160020</xdr:rowOff>
    </xdr:from>
    <xdr:to>
      <xdr:col>12</xdr:col>
      <xdr:colOff>76200</xdr:colOff>
      <xdr:row>102</xdr:row>
      <xdr:rowOff>70485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8267C18-ECDD-4478-9122-DD70623EFA53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5440" y="9304020"/>
          <a:ext cx="5775960" cy="338518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</xdr:row>
      <xdr:rowOff>0</xdr:rowOff>
    </xdr:from>
    <xdr:to>
      <xdr:col>20</xdr:col>
      <xdr:colOff>152401</xdr:colOff>
      <xdr:row>30</xdr:row>
      <xdr:rowOff>21399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935374-2C80-A366-FAD9-BB0915344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190500"/>
          <a:ext cx="11734800" cy="5545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1939925</xdr:colOff>
      <xdr:row>2</xdr:row>
      <xdr:rowOff>79090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B39AA5-DD14-44D5-A311-1B6FBFEF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8100"/>
          <a:ext cx="1914525" cy="421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3EFC7-EE60-45EA-806A-69149B8FFE39}">
  <sheetPr>
    <pageSetUpPr fitToPage="1"/>
  </sheetPr>
  <dimension ref="A1:I58"/>
  <sheetViews>
    <sheetView workbookViewId="0">
      <selection activeCell="E35" sqref="E35"/>
    </sheetView>
  </sheetViews>
  <sheetFormatPr defaultColWidth="8.88671875" defaultRowHeight="14.4" x14ac:dyDescent="0.3"/>
  <cols>
    <col min="1" max="1" width="9" customWidth="1"/>
    <col min="2" max="2" width="23.33203125" customWidth="1"/>
    <col min="3" max="3" width="36.44140625" customWidth="1"/>
    <col min="4" max="4" width="15.5546875" style="13" customWidth="1"/>
    <col min="5" max="5" width="16.6640625" customWidth="1"/>
    <col min="6" max="6" width="14.6640625" customWidth="1"/>
    <col min="7" max="7" width="9.6640625" customWidth="1"/>
    <col min="8" max="8" width="4.44140625" customWidth="1"/>
    <col min="9" max="9" width="11.5546875" hidden="1" customWidth="1"/>
  </cols>
  <sheetData>
    <row r="1" spans="1:9" x14ac:dyDescent="0.3">
      <c r="A1" s="8"/>
      <c r="B1" s="9"/>
      <c r="C1" s="9"/>
      <c r="D1" s="10"/>
      <c r="E1" s="9"/>
      <c r="F1" s="9"/>
      <c r="G1" s="11"/>
    </row>
    <row r="2" spans="1:9" x14ac:dyDescent="0.3">
      <c r="A2" s="12"/>
      <c r="D2" s="13" t="s">
        <v>0</v>
      </c>
      <c r="E2" s="2">
        <v>45138</v>
      </c>
      <c r="F2" s="85"/>
      <c r="G2" s="86"/>
    </row>
    <row r="3" spans="1:9" x14ac:dyDescent="0.3">
      <c r="A3" s="12"/>
      <c r="E3" s="15"/>
      <c r="G3" s="14"/>
    </row>
    <row r="4" spans="1:9" x14ac:dyDescent="0.3">
      <c r="A4" s="12"/>
      <c r="D4" s="13" t="s">
        <v>51</v>
      </c>
      <c r="E4" s="3"/>
      <c r="G4" s="14"/>
    </row>
    <row r="5" spans="1:9" x14ac:dyDescent="0.3">
      <c r="A5" s="12"/>
      <c r="G5" s="14"/>
    </row>
    <row r="6" spans="1:9" ht="20.25" customHeight="1" x14ac:dyDescent="0.4">
      <c r="A6" s="12"/>
      <c r="B6" s="16"/>
      <c r="C6" s="171" t="s">
        <v>1</v>
      </c>
      <c r="D6" s="171"/>
      <c r="E6" s="171"/>
      <c r="F6" s="171"/>
      <c r="G6" s="14"/>
    </row>
    <row r="7" spans="1:9" x14ac:dyDescent="0.3">
      <c r="A7" s="12"/>
      <c r="G7" s="14"/>
    </row>
    <row r="8" spans="1:9" x14ac:dyDescent="0.3">
      <c r="A8" s="12"/>
      <c r="G8" s="14"/>
    </row>
    <row r="9" spans="1:9" x14ac:dyDescent="0.3">
      <c r="A9" s="12"/>
      <c r="B9" t="s">
        <v>36</v>
      </c>
      <c r="C9" s="172" t="s">
        <v>57</v>
      </c>
      <c r="D9" s="173"/>
      <c r="E9" s="173"/>
      <c r="F9" s="174"/>
      <c r="G9" s="14"/>
    </row>
    <row r="10" spans="1:9" x14ac:dyDescent="0.3">
      <c r="A10" s="12"/>
      <c r="G10" s="14"/>
    </row>
    <row r="11" spans="1:9" x14ac:dyDescent="0.3">
      <c r="A11" s="12"/>
      <c r="G11" s="14"/>
    </row>
    <row r="12" spans="1:9" x14ac:dyDescent="0.3">
      <c r="A12" s="12"/>
      <c r="B12" t="s">
        <v>37</v>
      </c>
      <c r="C12" s="172" t="s">
        <v>58</v>
      </c>
      <c r="D12" s="173"/>
      <c r="E12" s="173"/>
      <c r="F12" s="174"/>
      <c r="G12" s="14"/>
    </row>
    <row r="13" spans="1:9" x14ac:dyDescent="0.3">
      <c r="A13" s="12"/>
      <c r="C13" s="172" t="s">
        <v>59</v>
      </c>
      <c r="D13" s="173"/>
      <c r="E13" s="173"/>
      <c r="F13" s="174"/>
      <c r="G13" s="14"/>
      <c r="I13" s="99" t="e">
        <f>#REF!*0.65</f>
        <v>#REF!</v>
      </c>
    </row>
    <row r="14" spans="1:9" x14ac:dyDescent="0.3">
      <c r="A14" s="12"/>
      <c r="G14" s="14"/>
    </row>
    <row r="15" spans="1:9" x14ac:dyDescent="0.3">
      <c r="A15" s="12"/>
      <c r="G15" s="14"/>
    </row>
    <row r="16" spans="1:9" x14ac:dyDescent="0.3">
      <c r="A16" s="12"/>
      <c r="B16" t="s">
        <v>38</v>
      </c>
      <c r="C16" s="175" t="s">
        <v>94</v>
      </c>
      <c r="D16" s="176"/>
      <c r="E16" s="176"/>
      <c r="F16" s="177"/>
      <c r="G16" s="14"/>
    </row>
    <row r="17" spans="1:7" x14ac:dyDescent="0.3">
      <c r="A17" s="12"/>
      <c r="G17" s="14"/>
    </row>
    <row r="18" spans="1:7" x14ac:dyDescent="0.3">
      <c r="A18" s="12"/>
      <c r="G18" s="14"/>
    </row>
    <row r="19" spans="1:7" x14ac:dyDescent="0.3">
      <c r="A19" s="12"/>
      <c r="B19" t="s">
        <v>39</v>
      </c>
      <c r="C19" s="172" t="s">
        <v>107</v>
      </c>
      <c r="D19" s="173"/>
      <c r="E19" s="173"/>
      <c r="F19" s="174"/>
      <c r="G19" s="14"/>
    </row>
    <row r="20" spans="1:7" x14ac:dyDescent="0.3">
      <c r="A20" s="12"/>
      <c r="C20" s="172"/>
      <c r="D20" s="173"/>
      <c r="E20" s="173"/>
      <c r="F20" s="174"/>
      <c r="G20" s="14"/>
    </row>
    <row r="21" spans="1:7" x14ac:dyDescent="0.3">
      <c r="A21" s="12"/>
      <c r="G21" s="14"/>
    </row>
    <row r="22" spans="1:7" x14ac:dyDescent="0.3">
      <c r="A22" s="12"/>
      <c r="G22" s="14"/>
    </row>
    <row r="23" spans="1:7" x14ac:dyDescent="0.3">
      <c r="A23" s="12"/>
      <c r="C23" s="17" t="s">
        <v>49</v>
      </c>
      <c r="E23" s="180" t="s">
        <v>50</v>
      </c>
      <c r="F23" s="180"/>
      <c r="G23" s="14"/>
    </row>
    <row r="24" spans="1:7" x14ac:dyDescent="0.3">
      <c r="A24" s="12"/>
      <c r="B24" t="s">
        <v>40</v>
      </c>
      <c r="C24" s="1">
        <v>45112</v>
      </c>
      <c r="D24" s="18"/>
      <c r="E24" s="178">
        <v>45130</v>
      </c>
      <c r="F24" s="179"/>
      <c r="G24" s="14"/>
    </row>
    <row r="25" spans="1:7" x14ac:dyDescent="0.3">
      <c r="A25" s="12"/>
      <c r="C25" s="19" t="s">
        <v>18</v>
      </c>
      <c r="G25" s="14"/>
    </row>
    <row r="26" spans="1:7" x14ac:dyDescent="0.3">
      <c r="A26" s="12"/>
      <c r="C26" s="19"/>
      <c r="G26" s="14"/>
    </row>
    <row r="27" spans="1:7" x14ac:dyDescent="0.3">
      <c r="A27" s="12"/>
      <c r="G27" s="14"/>
    </row>
    <row r="28" spans="1:7" ht="48.6" customHeight="1" x14ac:dyDescent="0.3">
      <c r="A28" s="12"/>
      <c r="B28" s="20" t="s">
        <v>41</v>
      </c>
      <c r="C28" s="190" t="s">
        <v>95</v>
      </c>
      <c r="D28" s="191"/>
      <c r="E28" s="191"/>
      <c r="F28" s="192"/>
      <c r="G28" s="14"/>
    </row>
    <row r="29" spans="1:7" x14ac:dyDescent="0.3">
      <c r="A29" s="12"/>
      <c r="B29" s="20"/>
      <c r="C29" s="21"/>
      <c r="D29" s="21"/>
      <c r="E29" s="21"/>
      <c r="F29" s="21"/>
      <c r="G29" s="14"/>
    </row>
    <row r="30" spans="1:7" x14ac:dyDescent="0.3">
      <c r="A30" s="12"/>
      <c r="G30" s="14"/>
    </row>
    <row r="31" spans="1:7" ht="15.6" x14ac:dyDescent="0.3">
      <c r="A31" s="12"/>
      <c r="C31" s="22" t="s">
        <v>5</v>
      </c>
      <c r="D31" s="23"/>
      <c r="E31" s="24"/>
      <c r="F31" s="25">
        <f>SUM(E34:E52)</f>
        <v>78019.350000000006</v>
      </c>
      <c r="G31" s="14"/>
    </row>
    <row r="32" spans="1:7" ht="15.6" x14ac:dyDescent="0.3">
      <c r="A32" s="12"/>
      <c r="C32" s="22"/>
      <c r="D32" s="23"/>
      <c r="E32" s="24"/>
      <c r="F32" s="25"/>
      <c r="G32" s="14"/>
    </row>
    <row r="33" spans="1:7" x14ac:dyDescent="0.3">
      <c r="A33" s="12"/>
      <c r="G33" s="14"/>
    </row>
    <row r="34" spans="1:7" x14ac:dyDescent="0.3">
      <c r="A34" s="12"/>
      <c r="C34" s="26" t="s">
        <v>43</v>
      </c>
      <c r="D34" s="27"/>
      <c r="E34" s="28">
        <f>Labor!L282</f>
        <v>63175.55</v>
      </c>
      <c r="F34" s="28"/>
      <c r="G34" s="14"/>
    </row>
    <row r="35" spans="1:7" x14ac:dyDescent="0.3">
      <c r="A35" s="12"/>
      <c r="C35" s="26"/>
      <c r="D35" s="27"/>
      <c r="E35" s="28"/>
      <c r="F35" s="28"/>
      <c r="G35" s="14"/>
    </row>
    <row r="36" spans="1:7" x14ac:dyDescent="0.3">
      <c r="A36" s="12"/>
      <c r="C36" s="26"/>
      <c r="D36" s="27"/>
      <c r="E36" s="26"/>
      <c r="F36" s="26"/>
      <c r="G36" s="14"/>
    </row>
    <row r="37" spans="1:7" x14ac:dyDescent="0.3">
      <c r="A37" s="12"/>
      <c r="C37" s="26" t="s">
        <v>44</v>
      </c>
      <c r="D37" s="27"/>
      <c r="E37" s="28">
        <f>Material!R84</f>
        <v>4629.43</v>
      </c>
      <c r="F37" s="28"/>
      <c r="G37" s="14"/>
    </row>
    <row r="38" spans="1:7" x14ac:dyDescent="0.3">
      <c r="A38" s="12"/>
      <c r="C38" s="26"/>
      <c r="D38" s="27"/>
      <c r="E38" s="28"/>
      <c r="F38" s="28"/>
      <c r="G38" s="14"/>
    </row>
    <row r="39" spans="1:7" x14ac:dyDescent="0.3">
      <c r="A39" s="12"/>
      <c r="C39" s="26"/>
      <c r="D39" s="27"/>
      <c r="E39" s="26"/>
      <c r="F39" s="26"/>
      <c r="G39" s="14"/>
    </row>
    <row r="40" spans="1:7" x14ac:dyDescent="0.3">
      <c r="A40" s="12"/>
      <c r="C40" s="26" t="s">
        <v>45</v>
      </c>
      <c r="D40" s="27"/>
      <c r="E40" s="28">
        <f>+Equipment!P74</f>
        <v>2370</v>
      </c>
      <c r="F40" s="28"/>
      <c r="G40" s="14"/>
    </row>
    <row r="41" spans="1:7" x14ac:dyDescent="0.3">
      <c r="A41" s="12"/>
      <c r="C41" s="26"/>
      <c r="D41" s="27"/>
      <c r="E41" s="28"/>
      <c r="F41" s="28"/>
      <c r="G41" s="14"/>
    </row>
    <row r="42" spans="1:7" x14ac:dyDescent="0.3">
      <c r="A42" s="12"/>
      <c r="C42" s="26"/>
      <c r="D42" s="27"/>
      <c r="E42" s="26"/>
      <c r="F42" s="26"/>
      <c r="G42" s="14"/>
    </row>
    <row r="43" spans="1:7" x14ac:dyDescent="0.3">
      <c r="A43" s="12"/>
      <c r="C43" s="26" t="s">
        <v>46</v>
      </c>
      <c r="D43" s="27"/>
      <c r="E43" s="28">
        <f>+'Third Party Services'!P74</f>
        <v>0</v>
      </c>
      <c r="F43" s="28"/>
      <c r="G43" s="14"/>
    </row>
    <row r="44" spans="1:7" x14ac:dyDescent="0.3">
      <c r="A44" s="12"/>
      <c r="C44" s="26"/>
      <c r="D44" s="27"/>
      <c r="E44" s="28"/>
      <c r="F44" s="28"/>
      <c r="G44" s="14"/>
    </row>
    <row r="45" spans="1:7" x14ac:dyDescent="0.3">
      <c r="A45" s="12"/>
      <c r="C45" s="26"/>
      <c r="D45" s="27"/>
      <c r="E45" s="26"/>
      <c r="F45" s="26"/>
      <c r="G45" s="14"/>
    </row>
    <row r="46" spans="1:7" x14ac:dyDescent="0.3">
      <c r="A46" s="12"/>
      <c r="C46" s="26" t="s">
        <v>47</v>
      </c>
      <c r="D46" s="27"/>
      <c r="E46" s="28">
        <f>Mileage!M93</f>
        <v>0</v>
      </c>
      <c r="F46" s="28"/>
      <c r="G46" s="14"/>
    </row>
    <row r="47" spans="1:7" x14ac:dyDescent="0.3">
      <c r="A47" s="12"/>
      <c r="C47" s="26"/>
      <c r="D47" s="27"/>
      <c r="E47" s="28"/>
      <c r="F47" s="28"/>
      <c r="G47" s="14"/>
    </row>
    <row r="48" spans="1:7" x14ac:dyDescent="0.3">
      <c r="A48" s="12"/>
      <c r="C48" s="26"/>
      <c r="D48" s="27"/>
      <c r="E48" s="26"/>
      <c r="F48" s="26"/>
      <c r="G48" s="14"/>
    </row>
    <row r="49" spans="1:7" x14ac:dyDescent="0.3">
      <c r="A49" s="12"/>
      <c r="C49" s="26" t="s">
        <v>48</v>
      </c>
      <c r="D49" s="27"/>
      <c r="E49" s="28">
        <f>'Per Diem'!L150</f>
        <v>7844.37</v>
      </c>
      <c r="F49" s="28"/>
      <c r="G49" s="14"/>
    </row>
    <row r="50" spans="1:7" x14ac:dyDescent="0.3">
      <c r="A50" s="12"/>
      <c r="C50" s="26"/>
      <c r="D50" s="27"/>
      <c r="E50" s="28"/>
      <c r="F50" s="28"/>
      <c r="G50" s="14"/>
    </row>
    <row r="51" spans="1:7" x14ac:dyDescent="0.3">
      <c r="A51" s="12"/>
      <c r="C51" s="26"/>
      <c r="D51" s="27"/>
      <c r="E51" s="28"/>
      <c r="F51" s="28"/>
      <c r="G51" s="14"/>
    </row>
    <row r="52" spans="1:7" x14ac:dyDescent="0.3">
      <c r="A52" s="12"/>
      <c r="C52" s="26" t="s">
        <v>42</v>
      </c>
      <c r="D52" s="27"/>
      <c r="E52" s="4">
        <v>0</v>
      </c>
      <c r="F52" s="28"/>
      <c r="G52" s="14"/>
    </row>
    <row r="53" spans="1:7" x14ac:dyDescent="0.3">
      <c r="A53" s="12"/>
      <c r="C53" s="26"/>
      <c r="D53" s="27"/>
      <c r="E53" s="29"/>
      <c r="F53" s="28"/>
      <c r="G53" s="14"/>
    </row>
    <row r="54" spans="1:7" x14ac:dyDescent="0.3">
      <c r="A54" s="12"/>
      <c r="G54" s="14"/>
    </row>
    <row r="55" spans="1:7" x14ac:dyDescent="0.3">
      <c r="A55" s="12"/>
      <c r="C55" s="181"/>
      <c r="D55" s="182"/>
      <c r="E55" s="182"/>
      <c r="F55" s="183"/>
      <c r="G55" s="14"/>
    </row>
    <row r="56" spans="1:7" x14ac:dyDescent="0.3">
      <c r="A56" s="12"/>
      <c r="C56" s="184"/>
      <c r="D56" s="185"/>
      <c r="E56" s="185"/>
      <c r="F56" s="186"/>
      <c r="G56" s="14"/>
    </row>
    <row r="57" spans="1:7" x14ac:dyDescent="0.3">
      <c r="A57" s="12"/>
      <c r="C57" s="187"/>
      <c r="D57" s="188"/>
      <c r="E57" s="188"/>
      <c r="F57" s="189"/>
      <c r="G57" s="14"/>
    </row>
    <row r="58" spans="1:7" ht="15" thickBot="1" x14ac:dyDescent="0.35">
      <c r="A58" s="30"/>
      <c r="B58" s="31"/>
      <c r="C58" s="31"/>
      <c r="D58" s="32"/>
      <c r="E58" s="31"/>
      <c r="F58" s="31"/>
      <c r="G58" s="33"/>
    </row>
  </sheetData>
  <sheetProtection formatColumns="0" formatRows="0"/>
  <mergeCells count="11">
    <mergeCell ref="E24:F24"/>
    <mergeCell ref="E23:F23"/>
    <mergeCell ref="C55:F57"/>
    <mergeCell ref="C19:F19"/>
    <mergeCell ref="C28:F28"/>
    <mergeCell ref="C6:F6"/>
    <mergeCell ref="C20:F20"/>
    <mergeCell ref="C9:F9"/>
    <mergeCell ref="C12:F12"/>
    <mergeCell ref="C13:F13"/>
    <mergeCell ref="C16:F16"/>
  </mergeCells>
  <dataValidations count="3">
    <dataValidation type="date" operator="lessThanOrEqual" allowBlank="1" showInputMessage="1" showErrorMessage="1" errorTitle="Date Error:" error="Date Must Be Prior To Invoice Date" sqref="C24" xr:uid="{E237DF04-48CD-45DB-B03E-DA16A1C53920}">
      <formula1>E2</formula1>
    </dataValidation>
    <dataValidation type="date" operator="lessThanOrEqual" allowBlank="1" showInputMessage="1" showErrorMessage="1" errorTitle="Date Error:" error="Date Must Be Prior To Invoice Date" sqref="E24:F24" xr:uid="{44F10DD0-D886-4C2E-9AEB-EB6A6AE03B14}">
      <formula1>E2</formula1>
    </dataValidation>
    <dataValidation type="date" operator="greaterThanOrEqual" allowBlank="1" showInputMessage="1" showErrorMessage="1" errorTitle="Date Error:" error="Date Must Be After Work Performed Dates" sqref="E2" xr:uid="{482FFCDD-E302-4E40-920B-207F59FC8B9E}">
      <formula1>E24</formula1>
    </dataValidation>
  </dataValidation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14FEE-6DE7-438C-BDDF-43BC14174C8A}">
  <sheetPr>
    <pageSetUpPr fitToPage="1"/>
  </sheetPr>
  <dimension ref="A1:Q283"/>
  <sheetViews>
    <sheetView tabSelected="1" topLeftCell="A206" zoomScaleNormal="100" workbookViewId="0">
      <selection activeCell="A260" sqref="A260"/>
    </sheetView>
  </sheetViews>
  <sheetFormatPr defaultColWidth="8.88671875" defaultRowHeight="14.4" x14ac:dyDescent="0.3"/>
  <cols>
    <col min="1" max="1" width="7.44140625" customWidth="1"/>
    <col min="2" max="2" width="24.44140625" customWidth="1"/>
    <col min="3" max="3" width="27.109375" customWidth="1"/>
    <col min="4" max="4" width="8.33203125" customWidth="1"/>
    <col min="5" max="6" width="16.6640625" style="13" customWidth="1"/>
    <col min="7" max="7" width="20.88671875" style="13" customWidth="1"/>
    <col min="8" max="8" width="19.44140625" style="13" customWidth="1"/>
    <col min="9" max="9" width="16.6640625" style="13" customWidth="1"/>
    <col min="10" max="10" width="18.109375" style="13" customWidth="1"/>
    <col min="11" max="11" width="16.6640625" style="13" customWidth="1"/>
    <col min="12" max="12" width="14.6640625" style="13" customWidth="1"/>
    <col min="13" max="13" width="7.109375" customWidth="1"/>
    <col min="14" max="14" width="3.6640625" customWidth="1"/>
    <col min="16" max="16" width="18.109375" customWidth="1"/>
  </cols>
  <sheetData>
    <row r="1" spans="1:17" x14ac:dyDescent="0.3">
      <c r="A1" s="8"/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1"/>
    </row>
    <row r="2" spans="1:17" x14ac:dyDescent="0.3">
      <c r="A2" s="12"/>
      <c r="J2" s="13" t="s">
        <v>0</v>
      </c>
      <c r="K2" s="34">
        <f>IF('Cover Sheet'!$E$2="","",'Cover Sheet'!$E$2)</f>
        <v>45138</v>
      </c>
      <c r="M2" s="14"/>
    </row>
    <row r="3" spans="1:17" x14ac:dyDescent="0.3">
      <c r="A3" s="12"/>
      <c r="M3" s="14"/>
    </row>
    <row r="4" spans="1:17" x14ac:dyDescent="0.3">
      <c r="A4" s="12"/>
      <c r="M4" s="14"/>
    </row>
    <row r="5" spans="1:17" ht="21" x14ac:dyDescent="0.4">
      <c r="A5" s="12"/>
      <c r="B5" s="171" t="s">
        <v>2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4"/>
    </row>
    <row r="6" spans="1:17" x14ac:dyDescent="0.3">
      <c r="A6" s="12"/>
      <c r="M6" s="14"/>
      <c r="P6" s="196" t="s">
        <v>66</v>
      </c>
      <c r="Q6" s="196"/>
    </row>
    <row r="7" spans="1:17" x14ac:dyDescent="0.3">
      <c r="A7" s="12"/>
      <c r="B7" t="s">
        <v>36</v>
      </c>
      <c r="C7" t="str">
        <f>IF('Cover Sheet'!$C$9="","",'Cover Sheet'!$C$9)</f>
        <v>International Towers</v>
      </c>
      <c r="M7" s="14"/>
      <c r="P7" s="95" t="s">
        <v>67</v>
      </c>
      <c r="Q7" s="98"/>
    </row>
    <row r="8" spans="1:17" x14ac:dyDescent="0.3">
      <c r="A8" s="12"/>
      <c r="M8" s="14"/>
      <c r="P8" s="95" t="s">
        <v>68</v>
      </c>
      <c r="Q8" s="102"/>
    </row>
    <row r="9" spans="1:17" x14ac:dyDescent="0.3">
      <c r="A9" s="12"/>
      <c r="B9" t="s">
        <v>38</v>
      </c>
      <c r="C9" t="str">
        <f>IF('Cover Sheet'!$C$16="","",'Cover Sheet'!$C$16)</f>
        <v>Peavine Microwave</v>
      </c>
      <c r="E9" s="35"/>
      <c r="F9" s="35"/>
      <c r="G9" s="35"/>
      <c r="H9" s="35"/>
      <c r="I9" s="35"/>
      <c r="J9" s="35"/>
      <c r="K9" s="35"/>
      <c r="L9" s="35"/>
      <c r="M9" s="14"/>
      <c r="P9" s="95" t="s">
        <v>69</v>
      </c>
      <c r="Q9" s="100"/>
    </row>
    <row r="10" spans="1:17" x14ac:dyDescent="0.3">
      <c r="A10" s="12"/>
      <c r="M10" s="14"/>
      <c r="P10" s="95" t="s">
        <v>70</v>
      </c>
      <c r="Q10" s="97"/>
    </row>
    <row r="11" spans="1:17" ht="14.25" customHeight="1" x14ac:dyDescent="0.3">
      <c r="A11" s="12"/>
      <c r="B11" t="s">
        <v>40</v>
      </c>
      <c r="C11" s="168">
        <v>45124</v>
      </c>
      <c r="M11" s="14"/>
      <c r="P11" s="95" t="s">
        <v>71</v>
      </c>
      <c r="Q11" s="101"/>
    </row>
    <row r="12" spans="1:17" ht="14.25" customHeight="1" x14ac:dyDescent="0.3">
      <c r="A12" s="12"/>
      <c r="C12" s="168"/>
      <c r="M12" s="14"/>
    </row>
    <row r="13" spans="1:17" ht="41.25" customHeight="1" x14ac:dyDescent="0.3">
      <c r="A13" s="12"/>
      <c r="E13" s="193" t="s">
        <v>97</v>
      </c>
      <c r="F13" s="194"/>
      <c r="G13" s="194"/>
      <c r="H13" s="194"/>
      <c r="I13" s="194"/>
      <c r="J13" s="194"/>
      <c r="K13" s="195"/>
      <c r="L13" s="17"/>
      <c r="M13" s="14"/>
    </row>
    <row r="14" spans="1:17" ht="28.5" customHeight="1" x14ac:dyDescent="0.3">
      <c r="A14" s="12"/>
      <c r="B14" s="36" t="s">
        <v>3</v>
      </c>
      <c r="C14" s="36" t="s">
        <v>8</v>
      </c>
      <c r="D14" s="37" t="s">
        <v>4</v>
      </c>
      <c r="E14" s="38">
        <v>45110</v>
      </c>
      <c r="F14" s="38">
        <v>45111</v>
      </c>
      <c r="G14" s="38">
        <v>45112</v>
      </c>
      <c r="H14" s="38">
        <v>45113</v>
      </c>
      <c r="I14" s="38">
        <v>45114</v>
      </c>
      <c r="J14" s="38">
        <v>45115</v>
      </c>
      <c r="K14" s="38">
        <v>45116</v>
      </c>
      <c r="L14" s="39" t="s">
        <v>9</v>
      </c>
      <c r="M14" s="14"/>
    </row>
    <row r="15" spans="1:17" ht="29.25" customHeight="1" x14ac:dyDescent="0.3">
      <c r="A15" s="12"/>
      <c r="B15" s="96" t="s">
        <v>61</v>
      </c>
      <c r="C15" s="5"/>
      <c r="D15" s="75"/>
      <c r="E15" s="6"/>
      <c r="F15" s="6"/>
      <c r="G15" s="6"/>
      <c r="H15" s="6"/>
      <c r="I15" s="6"/>
      <c r="J15" s="6"/>
      <c r="K15" s="6"/>
      <c r="L15" s="94">
        <f t="shared" ref="L15:L48" si="0">ROUND(SUM(E15:K15)*D15,2)</f>
        <v>0</v>
      </c>
      <c r="M15" s="14"/>
    </row>
    <row r="16" spans="1:17" ht="15" customHeight="1" x14ac:dyDescent="0.3">
      <c r="A16" s="12"/>
      <c r="B16" s="5" t="s">
        <v>76</v>
      </c>
      <c r="C16" s="5" t="s">
        <v>161</v>
      </c>
      <c r="D16" s="75">
        <v>111.91</v>
      </c>
      <c r="E16" s="6"/>
      <c r="F16" s="6"/>
      <c r="G16" s="6">
        <v>10</v>
      </c>
      <c r="H16" s="6"/>
      <c r="I16" s="6"/>
      <c r="J16" s="6"/>
      <c r="K16" s="6"/>
      <c r="L16" s="94">
        <f t="shared" si="0"/>
        <v>1119.0999999999999</v>
      </c>
      <c r="M16" s="14"/>
      <c r="O16" s="116">
        <f t="shared" ref="O16:O48" si="1">SUM(E16:K16)</f>
        <v>10</v>
      </c>
    </row>
    <row r="17" spans="1:15" x14ac:dyDescent="0.3">
      <c r="A17" s="12"/>
      <c r="B17" s="5" t="s">
        <v>89</v>
      </c>
      <c r="C17" s="5" t="s">
        <v>161</v>
      </c>
      <c r="D17" s="75">
        <v>111.91</v>
      </c>
      <c r="E17" s="6"/>
      <c r="F17" s="6"/>
      <c r="G17" s="6">
        <v>2</v>
      </c>
      <c r="H17" s="6"/>
      <c r="I17" s="6"/>
      <c r="J17" s="6"/>
      <c r="K17" s="6"/>
      <c r="L17" s="94">
        <f t="shared" si="0"/>
        <v>223.82</v>
      </c>
      <c r="M17" s="14"/>
      <c r="O17" s="116">
        <f t="shared" si="1"/>
        <v>2</v>
      </c>
    </row>
    <row r="18" spans="1:15" x14ac:dyDescent="0.3">
      <c r="A18" s="12"/>
      <c r="B18" s="5" t="s">
        <v>88</v>
      </c>
      <c r="C18" s="5" t="s">
        <v>161</v>
      </c>
      <c r="D18" s="75">
        <v>111.91</v>
      </c>
      <c r="E18" s="6"/>
      <c r="F18" s="6"/>
      <c r="G18" s="6">
        <v>2</v>
      </c>
      <c r="H18" s="6"/>
      <c r="I18" s="6"/>
      <c r="J18" s="6"/>
      <c r="K18" s="6"/>
      <c r="L18" s="94">
        <f t="shared" si="0"/>
        <v>223.82</v>
      </c>
      <c r="M18" s="14"/>
      <c r="O18" s="116">
        <f>SUM(E18:K18)</f>
        <v>2</v>
      </c>
    </row>
    <row r="19" spans="1:15" x14ac:dyDescent="0.3">
      <c r="A19" s="12"/>
      <c r="B19" s="5" t="s">
        <v>80</v>
      </c>
      <c r="C19" s="5" t="s">
        <v>161</v>
      </c>
      <c r="D19" s="75">
        <v>111.91</v>
      </c>
      <c r="E19" s="6"/>
      <c r="F19" s="6"/>
      <c r="G19" s="6">
        <v>2</v>
      </c>
      <c r="H19" s="6"/>
      <c r="I19" s="6"/>
      <c r="J19" s="6"/>
      <c r="K19" s="6"/>
      <c r="L19" s="94">
        <f t="shared" si="0"/>
        <v>223.82</v>
      </c>
      <c r="M19" s="14"/>
      <c r="O19" s="116">
        <f t="shared" si="1"/>
        <v>2</v>
      </c>
    </row>
    <row r="20" spans="1:15" x14ac:dyDescent="0.3">
      <c r="A20" s="12"/>
      <c r="B20" s="5"/>
      <c r="C20" s="5"/>
      <c r="D20" s="75"/>
      <c r="E20" s="6"/>
      <c r="F20" s="6"/>
      <c r="G20" s="6"/>
      <c r="H20" s="6"/>
      <c r="I20" s="6"/>
      <c r="J20" s="6"/>
      <c r="K20" s="6"/>
      <c r="L20" s="94">
        <f t="shared" si="0"/>
        <v>0</v>
      </c>
      <c r="M20" s="14"/>
      <c r="O20" s="116">
        <f t="shared" si="1"/>
        <v>0</v>
      </c>
    </row>
    <row r="21" spans="1:15" x14ac:dyDescent="0.3">
      <c r="A21" s="12"/>
      <c r="B21" s="96" t="s">
        <v>72</v>
      </c>
      <c r="C21" s="5"/>
      <c r="D21" s="75"/>
      <c r="E21" s="6"/>
      <c r="F21" s="6"/>
      <c r="G21" s="6"/>
      <c r="H21" s="6"/>
      <c r="I21" s="6"/>
      <c r="J21" s="6"/>
      <c r="K21" s="6"/>
      <c r="L21" s="94">
        <f t="shared" si="0"/>
        <v>0</v>
      </c>
      <c r="M21" s="14"/>
      <c r="O21" s="116">
        <f t="shared" si="1"/>
        <v>0</v>
      </c>
    </row>
    <row r="22" spans="1:15" x14ac:dyDescent="0.3">
      <c r="A22" s="12"/>
      <c r="B22" s="5" t="s">
        <v>76</v>
      </c>
      <c r="C22" s="5" t="s">
        <v>161</v>
      </c>
      <c r="D22" s="75">
        <v>111.91</v>
      </c>
      <c r="E22" s="6"/>
      <c r="F22" s="6"/>
      <c r="G22" s="6">
        <v>1</v>
      </c>
      <c r="H22" s="6"/>
      <c r="I22" s="6"/>
      <c r="J22" s="6"/>
      <c r="K22" s="6"/>
      <c r="L22" s="94">
        <f t="shared" si="0"/>
        <v>111.91</v>
      </c>
      <c r="M22" s="14"/>
      <c r="O22" s="116">
        <f t="shared" si="1"/>
        <v>1</v>
      </c>
    </row>
    <row r="23" spans="1:15" x14ac:dyDescent="0.3">
      <c r="A23" s="12"/>
      <c r="B23" s="5" t="s">
        <v>89</v>
      </c>
      <c r="C23" s="5" t="s">
        <v>161</v>
      </c>
      <c r="D23" s="75">
        <v>111.91</v>
      </c>
      <c r="E23" s="6"/>
      <c r="F23" s="6"/>
      <c r="G23" s="6">
        <v>4</v>
      </c>
      <c r="H23" s="6"/>
      <c r="I23" s="6"/>
      <c r="J23" s="6"/>
      <c r="K23" s="6"/>
      <c r="L23" s="94">
        <f t="shared" si="0"/>
        <v>447.64</v>
      </c>
      <c r="M23" s="14"/>
      <c r="O23" s="116">
        <f t="shared" si="1"/>
        <v>4</v>
      </c>
    </row>
    <row r="24" spans="1:15" x14ac:dyDescent="0.3">
      <c r="A24" s="12"/>
      <c r="B24" s="5" t="s">
        <v>88</v>
      </c>
      <c r="C24" s="5" t="s">
        <v>161</v>
      </c>
      <c r="D24" s="75">
        <v>111.91</v>
      </c>
      <c r="E24" s="6"/>
      <c r="F24" s="6"/>
      <c r="G24" s="6">
        <v>3.5</v>
      </c>
      <c r="H24" s="6"/>
      <c r="I24" s="6"/>
      <c r="J24" s="6"/>
      <c r="K24" s="6"/>
      <c r="L24" s="94">
        <f t="shared" si="0"/>
        <v>391.69</v>
      </c>
      <c r="M24" s="14"/>
      <c r="O24" s="116">
        <f t="shared" si="1"/>
        <v>3.5</v>
      </c>
    </row>
    <row r="25" spans="1:15" x14ac:dyDescent="0.3">
      <c r="A25" s="12"/>
      <c r="B25" s="5" t="s">
        <v>80</v>
      </c>
      <c r="C25" s="5" t="s">
        <v>161</v>
      </c>
      <c r="D25" s="75">
        <v>111.91</v>
      </c>
      <c r="E25" s="6"/>
      <c r="F25" s="6"/>
      <c r="G25" s="6">
        <v>3.5</v>
      </c>
      <c r="H25" s="6"/>
      <c r="I25" s="6"/>
      <c r="J25" s="6"/>
      <c r="K25" s="6"/>
      <c r="L25" s="94">
        <f t="shared" si="0"/>
        <v>391.69</v>
      </c>
      <c r="M25" s="14"/>
      <c r="O25" s="116">
        <f t="shared" si="1"/>
        <v>3.5</v>
      </c>
    </row>
    <row r="26" spans="1:15" x14ac:dyDescent="0.3">
      <c r="A26" s="12"/>
      <c r="B26" s="5"/>
      <c r="C26" s="5"/>
      <c r="D26" s="75"/>
      <c r="E26" s="6"/>
      <c r="F26" s="6"/>
      <c r="G26" s="6"/>
      <c r="H26" s="6"/>
      <c r="I26" s="6"/>
      <c r="J26" s="6"/>
      <c r="K26" s="6"/>
      <c r="L26" s="94">
        <f t="shared" si="0"/>
        <v>0</v>
      </c>
      <c r="M26" s="14"/>
      <c r="O26" s="116">
        <f t="shared" si="1"/>
        <v>0</v>
      </c>
    </row>
    <row r="27" spans="1:15" x14ac:dyDescent="0.3">
      <c r="A27" s="12"/>
      <c r="B27" s="5"/>
      <c r="C27" s="5"/>
      <c r="D27" s="75"/>
      <c r="E27" s="6"/>
      <c r="F27" s="6"/>
      <c r="G27" s="6"/>
      <c r="H27" s="6"/>
      <c r="I27" s="6"/>
      <c r="J27" s="6"/>
      <c r="K27" s="6"/>
      <c r="L27" s="94">
        <f t="shared" si="0"/>
        <v>0</v>
      </c>
      <c r="M27" s="14"/>
      <c r="O27" s="116">
        <f t="shared" si="1"/>
        <v>0</v>
      </c>
    </row>
    <row r="28" spans="1:15" x14ac:dyDescent="0.3">
      <c r="A28" s="12"/>
      <c r="B28" s="96" t="s">
        <v>81</v>
      </c>
      <c r="C28" s="5"/>
      <c r="D28" s="75"/>
      <c r="E28" s="6"/>
      <c r="F28" s="6"/>
      <c r="G28" s="6"/>
      <c r="H28" s="6"/>
      <c r="I28" s="6"/>
      <c r="J28" s="6"/>
      <c r="K28" s="6"/>
      <c r="L28" s="94">
        <f t="shared" si="0"/>
        <v>0</v>
      </c>
      <c r="M28" s="14"/>
      <c r="O28" s="116">
        <f t="shared" si="1"/>
        <v>0</v>
      </c>
    </row>
    <row r="29" spans="1:15" x14ac:dyDescent="0.3">
      <c r="A29" s="12"/>
      <c r="B29" s="5" t="s">
        <v>76</v>
      </c>
      <c r="C29" s="5" t="s">
        <v>161</v>
      </c>
      <c r="D29" s="75">
        <v>111.91</v>
      </c>
      <c r="E29" s="6"/>
      <c r="F29" s="6"/>
      <c r="G29" s="6"/>
      <c r="H29" s="6"/>
      <c r="I29" s="6"/>
      <c r="J29" s="6"/>
      <c r="K29" s="6"/>
      <c r="L29" s="94">
        <f t="shared" si="0"/>
        <v>0</v>
      </c>
      <c r="M29" s="14"/>
      <c r="O29" s="116">
        <f t="shared" si="1"/>
        <v>0</v>
      </c>
    </row>
    <row r="30" spans="1:15" x14ac:dyDescent="0.3">
      <c r="A30" s="12"/>
      <c r="B30" s="5" t="s">
        <v>88</v>
      </c>
      <c r="C30" s="5" t="s">
        <v>161</v>
      </c>
      <c r="D30" s="75">
        <v>111.91</v>
      </c>
      <c r="E30" s="6"/>
      <c r="F30" s="6"/>
      <c r="G30" s="6"/>
      <c r="H30" s="6"/>
      <c r="I30" s="6"/>
      <c r="J30" s="6"/>
      <c r="K30" s="6"/>
      <c r="L30" s="94">
        <f t="shared" si="0"/>
        <v>0</v>
      </c>
      <c r="M30" s="14"/>
      <c r="O30" s="116">
        <f t="shared" si="1"/>
        <v>0</v>
      </c>
    </row>
    <row r="31" spans="1:15" x14ac:dyDescent="0.3">
      <c r="A31" s="12"/>
      <c r="B31" s="5" t="s">
        <v>80</v>
      </c>
      <c r="C31" s="5" t="s">
        <v>161</v>
      </c>
      <c r="D31" s="75">
        <v>111.91</v>
      </c>
      <c r="E31" s="6"/>
      <c r="F31" s="6"/>
      <c r="G31" s="6"/>
      <c r="H31" s="6"/>
      <c r="I31" s="6"/>
      <c r="J31" s="6"/>
      <c r="K31" s="6"/>
      <c r="L31" s="94">
        <f t="shared" si="0"/>
        <v>0</v>
      </c>
      <c r="M31" s="14"/>
      <c r="O31" s="116">
        <f t="shared" si="1"/>
        <v>0</v>
      </c>
    </row>
    <row r="32" spans="1:15" x14ac:dyDescent="0.3">
      <c r="A32" s="12"/>
      <c r="B32" s="5" t="s">
        <v>91</v>
      </c>
      <c r="C32" s="5" t="s">
        <v>161</v>
      </c>
      <c r="D32" s="75">
        <v>111.91</v>
      </c>
      <c r="E32" s="6"/>
      <c r="F32" s="6"/>
      <c r="G32" s="6"/>
      <c r="H32" s="6"/>
      <c r="I32" s="6"/>
      <c r="J32" s="6"/>
      <c r="K32" s="6"/>
      <c r="L32" s="94">
        <f t="shared" si="0"/>
        <v>0</v>
      </c>
      <c r="M32" s="14"/>
      <c r="O32" s="116">
        <f t="shared" si="1"/>
        <v>0</v>
      </c>
    </row>
    <row r="33" spans="1:15" x14ac:dyDescent="0.3">
      <c r="A33" s="12"/>
      <c r="B33" s="5" t="s">
        <v>84</v>
      </c>
      <c r="C33" s="5" t="s">
        <v>161</v>
      </c>
      <c r="D33" s="75">
        <v>111.91</v>
      </c>
      <c r="E33" s="6"/>
      <c r="F33" s="6"/>
      <c r="G33" s="6"/>
      <c r="H33" s="6"/>
      <c r="I33" s="6"/>
      <c r="J33" s="6"/>
      <c r="K33" s="6"/>
      <c r="L33" s="94">
        <f t="shared" si="0"/>
        <v>0</v>
      </c>
      <c r="M33" s="14"/>
      <c r="O33" s="116">
        <f t="shared" si="1"/>
        <v>0</v>
      </c>
    </row>
    <row r="34" spans="1:15" x14ac:dyDescent="0.3">
      <c r="A34" s="12"/>
      <c r="B34" s="5" t="s">
        <v>60</v>
      </c>
      <c r="C34" s="5" t="s">
        <v>161</v>
      </c>
      <c r="D34" s="75">
        <v>111.91</v>
      </c>
      <c r="E34" s="6"/>
      <c r="F34" s="6"/>
      <c r="G34" s="6"/>
      <c r="H34" s="6"/>
      <c r="I34" s="6"/>
      <c r="J34" s="6"/>
      <c r="K34" s="6"/>
      <c r="L34" s="94">
        <f t="shared" si="0"/>
        <v>0</v>
      </c>
      <c r="M34" s="14"/>
      <c r="O34" s="116">
        <f t="shared" si="1"/>
        <v>0</v>
      </c>
    </row>
    <row r="35" spans="1:15" x14ac:dyDescent="0.3">
      <c r="A35" s="12"/>
      <c r="B35" s="5"/>
      <c r="C35" s="5"/>
      <c r="D35" s="75"/>
      <c r="E35" s="6"/>
      <c r="F35" s="6"/>
      <c r="G35" s="6"/>
      <c r="H35" s="6"/>
      <c r="I35" s="6"/>
      <c r="J35" s="6"/>
      <c r="K35" s="6"/>
      <c r="L35" s="94">
        <f t="shared" si="0"/>
        <v>0</v>
      </c>
      <c r="M35" s="14"/>
      <c r="O35" s="116">
        <f t="shared" si="1"/>
        <v>0</v>
      </c>
    </row>
    <row r="36" spans="1:15" x14ac:dyDescent="0.3">
      <c r="A36" s="12"/>
      <c r="B36" s="5"/>
      <c r="C36" s="5"/>
      <c r="D36" s="75"/>
      <c r="E36" s="6"/>
      <c r="F36" s="6"/>
      <c r="G36" s="6"/>
      <c r="H36" s="6"/>
      <c r="I36" s="6"/>
      <c r="J36" s="6"/>
      <c r="K36" s="6"/>
      <c r="L36" s="94">
        <f t="shared" si="0"/>
        <v>0</v>
      </c>
      <c r="M36" s="14"/>
      <c r="O36" s="116">
        <f t="shared" si="1"/>
        <v>0</v>
      </c>
    </row>
    <row r="37" spans="1:15" x14ac:dyDescent="0.3">
      <c r="A37" s="12"/>
      <c r="B37" s="96" t="s">
        <v>62</v>
      </c>
      <c r="C37" s="5"/>
      <c r="D37" s="75"/>
      <c r="E37" s="6"/>
      <c r="F37" s="6"/>
      <c r="G37" s="6"/>
      <c r="H37" s="6"/>
      <c r="I37" s="6"/>
      <c r="J37" s="6"/>
      <c r="K37" s="6"/>
      <c r="L37" s="94">
        <f t="shared" si="0"/>
        <v>0</v>
      </c>
      <c r="M37" s="14"/>
      <c r="O37" s="116">
        <f t="shared" si="1"/>
        <v>0</v>
      </c>
    </row>
    <row r="38" spans="1:15" x14ac:dyDescent="0.3">
      <c r="A38" s="12"/>
      <c r="B38" s="5" t="s">
        <v>84</v>
      </c>
      <c r="C38" s="5" t="s">
        <v>161</v>
      </c>
      <c r="D38" s="75">
        <v>111.91</v>
      </c>
      <c r="E38" s="6"/>
      <c r="F38" s="6"/>
      <c r="G38" s="6">
        <v>8</v>
      </c>
      <c r="H38" s="6"/>
      <c r="I38" s="6"/>
      <c r="J38" s="6"/>
      <c r="K38" s="6"/>
      <c r="L38" s="94">
        <f t="shared" si="0"/>
        <v>895.28</v>
      </c>
      <c r="M38" s="14"/>
      <c r="O38" s="116">
        <f t="shared" si="1"/>
        <v>8</v>
      </c>
    </row>
    <row r="39" spans="1:15" x14ac:dyDescent="0.3">
      <c r="A39" s="12"/>
      <c r="B39" s="5"/>
      <c r="C39" s="5"/>
      <c r="D39" s="75"/>
      <c r="E39" s="6"/>
      <c r="F39" s="6"/>
      <c r="G39" s="6"/>
      <c r="H39" s="6"/>
      <c r="I39" s="6"/>
      <c r="J39" s="6"/>
      <c r="K39" s="6"/>
      <c r="L39" s="94">
        <f t="shared" si="0"/>
        <v>0</v>
      </c>
      <c r="M39" s="14"/>
      <c r="O39" s="116">
        <f t="shared" si="1"/>
        <v>0</v>
      </c>
    </row>
    <row r="40" spans="1:15" x14ac:dyDescent="0.3">
      <c r="A40" s="12"/>
      <c r="B40" s="5"/>
      <c r="C40" s="5"/>
      <c r="D40" s="75"/>
      <c r="E40" s="6"/>
      <c r="F40" s="6"/>
      <c r="G40" s="6"/>
      <c r="H40" s="6"/>
      <c r="I40" s="6"/>
      <c r="J40" s="6"/>
      <c r="K40" s="6"/>
      <c r="L40" s="94">
        <f t="shared" si="0"/>
        <v>0</v>
      </c>
      <c r="M40" s="14"/>
      <c r="O40" s="116">
        <f t="shared" si="1"/>
        <v>0</v>
      </c>
    </row>
    <row r="41" spans="1:15" ht="14.25" customHeight="1" x14ac:dyDescent="0.3">
      <c r="A41" s="12"/>
      <c r="B41" s="5"/>
      <c r="C41" s="5"/>
      <c r="D41" s="75"/>
      <c r="E41" s="6"/>
      <c r="F41" s="6"/>
      <c r="G41" s="6"/>
      <c r="H41" s="6"/>
      <c r="I41" s="6"/>
      <c r="J41" s="6"/>
      <c r="K41" s="6"/>
      <c r="L41" s="94">
        <f t="shared" si="0"/>
        <v>0</v>
      </c>
      <c r="M41" s="14"/>
      <c r="O41" s="116">
        <f t="shared" si="1"/>
        <v>0</v>
      </c>
    </row>
    <row r="42" spans="1:15" ht="14.25" customHeight="1" x14ac:dyDescent="0.3">
      <c r="A42" s="12"/>
      <c r="B42" s="96" t="s">
        <v>63</v>
      </c>
      <c r="C42" s="5"/>
      <c r="D42" s="75"/>
      <c r="E42" s="6"/>
      <c r="F42" s="6"/>
      <c r="G42" s="6"/>
      <c r="H42" s="6"/>
      <c r="I42" s="6"/>
      <c r="J42" s="6"/>
      <c r="K42" s="75"/>
      <c r="L42" s="94">
        <f t="shared" si="0"/>
        <v>0</v>
      </c>
      <c r="M42" s="14"/>
      <c r="O42" s="116">
        <f t="shared" si="1"/>
        <v>0</v>
      </c>
    </row>
    <row r="43" spans="1:15" ht="14.25" customHeight="1" x14ac:dyDescent="0.3">
      <c r="A43" s="12"/>
      <c r="B43" s="5" t="s">
        <v>64</v>
      </c>
      <c r="C43" s="5" t="s">
        <v>115</v>
      </c>
      <c r="D43" s="75">
        <v>131.84</v>
      </c>
      <c r="E43" s="6"/>
      <c r="F43" s="6"/>
      <c r="G43" s="6">
        <v>1</v>
      </c>
      <c r="H43" s="6"/>
      <c r="I43" s="6"/>
      <c r="J43" s="6"/>
      <c r="K43" s="75"/>
      <c r="L43" s="94">
        <f t="shared" si="0"/>
        <v>131.84</v>
      </c>
      <c r="M43" s="14"/>
      <c r="O43" s="116">
        <f t="shared" si="1"/>
        <v>1</v>
      </c>
    </row>
    <row r="44" spans="1:15" ht="14.25" customHeight="1" x14ac:dyDescent="0.3">
      <c r="A44" s="12"/>
      <c r="B44" s="5" t="s">
        <v>65</v>
      </c>
      <c r="C44" s="5" t="s">
        <v>115</v>
      </c>
      <c r="D44" s="75">
        <v>131.84</v>
      </c>
      <c r="E44" s="6"/>
      <c r="F44" s="6"/>
      <c r="G44" s="6"/>
      <c r="H44" s="6"/>
      <c r="I44" s="6"/>
      <c r="J44" s="6"/>
      <c r="K44" s="75"/>
      <c r="L44" s="94">
        <f t="shared" si="0"/>
        <v>0</v>
      </c>
      <c r="M44" s="14"/>
      <c r="O44" s="116">
        <f t="shared" si="1"/>
        <v>0</v>
      </c>
    </row>
    <row r="45" spans="1:15" ht="14.25" customHeight="1" x14ac:dyDescent="0.3">
      <c r="A45" s="12"/>
      <c r="B45" s="117" t="s">
        <v>90</v>
      </c>
      <c r="C45" s="5" t="s">
        <v>115</v>
      </c>
      <c r="D45" s="75">
        <v>131.84</v>
      </c>
      <c r="E45" s="6"/>
      <c r="F45" s="6"/>
      <c r="G45" s="6">
        <v>1</v>
      </c>
      <c r="H45" s="6"/>
      <c r="I45" s="6"/>
      <c r="J45" s="6"/>
      <c r="K45" s="6"/>
      <c r="L45" s="94">
        <f t="shared" si="0"/>
        <v>131.84</v>
      </c>
      <c r="M45" s="14"/>
      <c r="O45" s="116">
        <f t="shared" si="1"/>
        <v>1</v>
      </c>
    </row>
    <row r="46" spans="1:15" ht="14.25" customHeight="1" x14ac:dyDescent="0.3">
      <c r="A46" s="12"/>
      <c r="B46" s="117"/>
      <c r="C46" s="117"/>
      <c r="D46" s="75"/>
      <c r="E46" s="6"/>
      <c r="F46" s="6"/>
      <c r="G46" s="6"/>
      <c r="H46" s="6"/>
      <c r="I46" s="6"/>
      <c r="J46" s="6"/>
      <c r="K46" s="6"/>
      <c r="L46" s="94">
        <f t="shared" si="0"/>
        <v>0</v>
      </c>
      <c r="M46" s="14"/>
      <c r="O46" s="116">
        <f t="shared" si="1"/>
        <v>0</v>
      </c>
    </row>
    <row r="47" spans="1:15" ht="14.25" customHeight="1" x14ac:dyDescent="0.3">
      <c r="A47" s="12"/>
      <c r="B47" s="117"/>
      <c r="C47" s="117"/>
      <c r="D47" s="75"/>
      <c r="E47" s="6"/>
      <c r="F47" s="6"/>
      <c r="G47" s="6"/>
      <c r="H47" s="6"/>
      <c r="I47" s="6"/>
      <c r="J47" s="6"/>
      <c r="K47" s="6"/>
      <c r="L47" s="94">
        <f t="shared" si="0"/>
        <v>0</v>
      </c>
      <c r="M47" s="14"/>
      <c r="O47" s="116">
        <f t="shared" si="1"/>
        <v>0</v>
      </c>
    </row>
    <row r="48" spans="1:15" ht="14.25" customHeight="1" x14ac:dyDescent="0.3">
      <c r="A48" s="12"/>
      <c r="B48" s="5"/>
      <c r="C48" s="5"/>
      <c r="D48" s="75"/>
      <c r="E48" s="6"/>
      <c r="F48" s="6"/>
      <c r="G48" s="6"/>
      <c r="H48" s="6"/>
      <c r="I48" s="6"/>
      <c r="J48" s="6"/>
      <c r="K48" s="6"/>
      <c r="L48" s="94">
        <f t="shared" si="0"/>
        <v>0</v>
      </c>
      <c r="M48" s="14"/>
      <c r="O48" s="116">
        <f t="shared" si="1"/>
        <v>0</v>
      </c>
    </row>
    <row r="49" spans="1:15" ht="14.25" customHeight="1" x14ac:dyDescent="0.3">
      <c r="A49" s="12"/>
      <c r="D49" s="43"/>
      <c r="E49" s="44"/>
      <c r="F49" s="44"/>
      <c r="G49" s="44"/>
      <c r="H49" s="44"/>
      <c r="I49" s="44"/>
      <c r="J49" s="44"/>
      <c r="K49"/>
      <c r="L49" s="45"/>
      <c r="M49" s="14"/>
    </row>
    <row r="50" spans="1:15" ht="14.25" customHeight="1" x14ac:dyDescent="0.3">
      <c r="A50" s="12"/>
      <c r="D50" s="43"/>
      <c r="E50" s="44"/>
      <c r="F50" s="44"/>
      <c r="G50" s="44"/>
      <c r="H50" s="44"/>
      <c r="I50" s="44"/>
      <c r="J50" s="44"/>
      <c r="K50"/>
      <c r="L50" s="45"/>
      <c r="M50" s="14"/>
    </row>
    <row r="51" spans="1:15" ht="14.25" customHeight="1" x14ac:dyDescent="0.3">
      <c r="A51" s="12"/>
      <c r="D51" s="43"/>
      <c r="E51" s="44"/>
      <c r="F51" s="44"/>
      <c r="G51" s="44"/>
      <c r="H51" s="44"/>
      <c r="I51" s="44"/>
      <c r="J51" s="44"/>
      <c r="K51"/>
      <c r="L51" s="45"/>
      <c r="M51" s="14"/>
    </row>
    <row r="52" spans="1:15" ht="33" customHeight="1" x14ac:dyDescent="0.3">
      <c r="A52" s="12"/>
      <c r="E52" s="193" t="s">
        <v>98</v>
      </c>
      <c r="F52" s="194"/>
      <c r="G52" s="194"/>
      <c r="H52" s="194"/>
      <c r="I52" s="194"/>
      <c r="J52" s="194"/>
      <c r="K52" s="195"/>
      <c r="L52" s="17"/>
      <c r="M52" s="14"/>
    </row>
    <row r="53" spans="1:15" ht="30" customHeight="1" x14ac:dyDescent="0.3">
      <c r="A53" s="12"/>
      <c r="B53" s="36" t="s">
        <v>3</v>
      </c>
      <c r="C53" s="36" t="s">
        <v>8</v>
      </c>
      <c r="D53" s="37" t="s">
        <v>4</v>
      </c>
      <c r="E53" s="38">
        <v>45117</v>
      </c>
      <c r="F53" s="38">
        <v>45118</v>
      </c>
      <c r="G53" s="38">
        <v>45119</v>
      </c>
      <c r="H53" s="38">
        <v>45120</v>
      </c>
      <c r="I53" s="38">
        <v>45121</v>
      </c>
      <c r="J53" s="38">
        <v>45122</v>
      </c>
      <c r="K53" s="38">
        <v>45123</v>
      </c>
      <c r="L53" s="39" t="s">
        <v>9</v>
      </c>
      <c r="M53" s="14"/>
    </row>
    <row r="54" spans="1:15" ht="14.25" customHeight="1" x14ac:dyDescent="0.3">
      <c r="A54" s="12"/>
      <c r="B54" s="96" t="s">
        <v>61</v>
      </c>
      <c r="C54" s="5"/>
      <c r="D54" s="75"/>
      <c r="E54" s="6"/>
      <c r="F54" s="6"/>
      <c r="G54" s="6"/>
      <c r="H54" s="6"/>
      <c r="I54" s="6"/>
      <c r="J54" s="6"/>
      <c r="K54" s="6"/>
      <c r="L54" s="94">
        <f t="shared" ref="L54:L76" si="2">ROUND(SUM(E54:K54)*D54,2)</f>
        <v>0</v>
      </c>
      <c r="M54" s="14"/>
      <c r="O54" s="116">
        <f t="shared" ref="O54:O76" si="3">SUM(E54:K54)</f>
        <v>0</v>
      </c>
    </row>
    <row r="55" spans="1:15" ht="14.25" customHeight="1" x14ac:dyDescent="0.3">
      <c r="A55" s="53"/>
      <c r="B55" s="5" t="s">
        <v>76</v>
      </c>
      <c r="C55" s="5" t="s">
        <v>161</v>
      </c>
      <c r="D55" s="75">
        <v>111.91</v>
      </c>
      <c r="E55" s="6">
        <v>7</v>
      </c>
      <c r="F55" s="6">
        <v>9</v>
      </c>
      <c r="G55" s="6">
        <v>20</v>
      </c>
      <c r="H55" s="6"/>
      <c r="I55" s="6"/>
      <c r="J55" s="6"/>
      <c r="K55" s="6"/>
      <c r="L55" s="94">
        <f t="shared" si="2"/>
        <v>4028.76</v>
      </c>
      <c r="M55" s="14"/>
      <c r="O55" s="116">
        <f t="shared" si="3"/>
        <v>36</v>
      </c>
    </row>
    <row r="56" spans="1:15" ht="14.25" customHeight="1" x14ac:dyDescent="0.3">
      <c r="A56" s="53"/>
      <c r="B56" s="5" t="s">
        <v>80</v>
      </c>
      <c r="C56" s="5" t="s">
        <v>161</v>
      </c>
      <c r="D56" s="75">
        <v>111.91</v>
      </c>
      <c r="E56" s="6">
        <v>7</v>
      </c>
      <c r="F56" s="6">
        <v>7</v>
      </c>
      <c r="G56" s="6">
        <v>9</v>
      </c>
      <c r="H56" s="6"/>
      <c r="I56" s="6"/>
      <c r="J56" s="6"/>
      <c r="K56" s="6"/>
      <c r="L56" s="94">
        <f t="shared" si="2"/>
        <v>2573.9299999999998</v>
      </c>
      <c r="M56" s="14"/>
      <c r="O56" s="116">
        <f t="shared" si="3"/>
        <v>23</v>
      </c>
    </row>
    <row r="57" spans="1:15" ht="14.25" customHeight="1" x14ac:dyDescent="0.3">
      <c r="A57" s="53"/>
      <c r="B57" s="5" t="s">
        <v>91</v>
      </c>
      <c r="C57" s="5" t="s">
        <v>161</v>
      </c>
      <c r="D57" s="75">
        <v>111.91</v>
      </c>
      <c r="E57" s="6">
        <v>7</v>
      </c>
      <c r="F57" s="6">
        <v>9</v>
      </c>
      <c r="G57" s="6">
        <v>13</v>
      </c>
      <c r="H57" s="6"/>
      <c r="I57" s="6"/>
      <c r="J57" s="6"/>
      <c r="K57" s="6"/>
      <c r="L57" s="94">
        <f t="shared" si="2"/>
        <v>3245.39</v>
      </c>
      <c r="M57" s="14"/>
      <c r="O57" s="116">
        <f t="shared" si="3"/>
        <v>29</v>
      </c>
    </row>
    <row r="58" spans="1:15" ht="14.25" customHeight="1" x14ac:dyDescent="0.3">
      <c r="A58" s="53"/>
      <c r="B58" s="5" t="s">
        <v>84</v>
      </c>
      <c r="C58" s="5" t="s">
        <v>161</v>
      </c>
      <c r="D58" s="75">
        <v>111.91</v>
      </c>
      <c r="E58" s="6">
        <v>7</v>
      </c>
      <c r="F58" s="6">
        <v>9</v>
      </c>
      <c r="G58" s="6">
        <v>21</v>
      </c>
      <c r="H58" s="6"/>
      <c r="I58" s="6"/>
      <c r="J58" s="6"/>
      <c r="K58" s="6"/>
      <c r="L58" s="94">
        <f t="shared" si="2"/>
        <v>4140.67</v>
      </c>
      <c r="M58" s="14"/>
      <c r="O58" s="116">
        <f t="shared" si="3"/>
        <v>37</v>
      </c>
    </row>
    <row r="59" spans="1:15" ht="14.25" customHeight="1" x14ac:dyDescent="0.3">
      <c r="A59" s="53"/>
      <c r="B59" s="5" t="s">
        <v>77</v>
      </c>
      <c r="C59" s="5" t="s">
        <v>161</v>
      </c>
      <c r="D59" s="75">
        <v>111.91</v>
      </c>
      <c r="E59" s="6"/>
      <c r="F59" s="6"/>
      <c r="G59" s="6"/>
      <c r="H59" s="6"/>
      <c r="I59" s="6">
        <v>10.5</v>
      </c>
      <c r="J59" s="6"/>
      <c r="K59" s="6"/>
      <c r="L59" s="94">
        <f t="shared" si="2"/>
        <v>1175.06</v>
      </c>
      <c r="M59" s="14"/>
      <c r="O59" s="116">
        <f t="shared" si="3"/>
        <v>10.5</v>
      </c>
    </row>
    <row r="60" spans="1:15" ht="14.25" customHeight="1" x14ac:dyDescent="0.3">
      <c r="A60" s="12"/>
      <c r="B60" s="5" t="s">
        <v>91</v>
      </c>
      <c r="C60" s="5" t="s">
        <v>161</v>
      </c>
      <c r="D60" s="75">
        <v>111.91</v>
      </c>
      <c r="E60" s="6"/>
      <c r="F60" s="6"/>
      <c r="G60" s="6"/>
      <c r="H60" s="6"/>
      <c r="I60" s="6">
        <v>8</v>
      </c>
      <c r="J60" s="6"/>
      <c r="K60" s="6"/>
      <c r="L60" s="94">
        <f t="shared" si="2"/>
        <v>895.28</v>
      </c>
      <c r="M60" s="14"/>
      <c r="O60" s="116">
        <f t="shared" si="3"/>
        <v>8</v>
      </c>
    </row>
    <row r="61" spans="1:15" ht="14.25" customHeight="1" x14ac:dyDescent="0.3">
      <c r="A61" s="12"/>
      <c r="B61" s="5"/>
      <c r="C61" s="5"/>
      <c r="D61" s="75"/>
      <c r="E61" s="6"/>
      <c r="F61" s="6"/>
      <c r="G61" s="6"/>
      <c r="H61" s="6"/>
      <c r="I61" s="6"/>
      <c r="J61" s="6"/>
      <c r="K61" s="6"/>
      <c r="L61" s="94">
        <f t="shared" si="2"/>
        <v>0</v>
      </c>
      <c r="M61" s="14"/>
      <c r="O61" s="116">
        <f t="shared" si="3"/>
        <v>0</v>
      </c>
    </row>
    <row r="62" spans="1:15" ht="14.25" customHeight="1" x14ac:dyDescent="0.3">
      <c r="A62" s="12"/>
      <c r="B62" s="5"/>
      <c r="C62" s="5"/>
      <c r="D62" s="75"/>
      <c r="E62" s="6"/>
      <c r="F62" s="6"/>
      <c r="G62" s="6"/>
      <c r="H62" s="6"/>
      <c r="I62" s="6"/>
      <c r="J62" s="6"/>
      <c r="K62" s="6"/>
      <c r="L62" s="94">
        <f t="shared" si="2"/>
        <v>0</v>
      </c>
      <c r="M62" s="14"/>
      <c r="O62" s="116">
        <f t="shared" si="3"/>
        <v>0</v>
      </c>
    </row>
    <row r="63" spans="1:15" ht="14.25" customHeight="1" x14ac:dyDescent="0.3">
      <c r="A63" s="12"/>
      <c r="B63" s="96" t="s">
        <v>72</v>
      </c>
      <c r="C63" s="5"/>
      <c r="D63" s="75"/>
      <c r="E63" s="6"/>
      <c r="F63" s="6"/>
      <c r="G63" s="6"/>
      <c r="H63" s="6"/>
      <c r="I63" s="6"/>
      <c r="J63" s="6"/>
      <c r="K63" s="6"/>
      <c r="L63" s="94">
        <f t="shared" si="2"/>
        <v>0</v>
      </c>
      <c r="M63" s="14"/>
      <c r="O63" s="116">
        <f t="shared" si="3"/>
        <v>0</v>
      </c>
    </row>
    <row r="64" spans="1:15" ht="14.25" customHeight="1" x14ac:dyDescent="0.3">
      <c r="A64" s="12"/>
      <c r="B64" s="5" t="s">
        <v>76</v>
      </c>
      <c r="C64" s="5" t="s">
        <v>161</v>
      </c>
      <c r="D64" s="75">
        <v>111.91</v>
      </c>
      <c r="E64" s="6">
        <v>4</v>
      </c>
      <c r="F64" s="6">
        <v>2</v>
      </c>
      <c r="G64" s="6">
        <v>2</v>
      </c>
      <c r="H64" s="6"/>
      <c r="I64" s="6"/>
      <c r="J64" s="6"/>
      <c r="K64" s="6"/>
      <c r="L64" s="94">
        <f t="shared" si="2"/>
        <v>895.28</v>
      </c>
      <c r="M64" s="14"/>
      <c r="O64" s="116">
        <f t="shared" si="3"/>
        <v>8</v>
      </c>
    </row>
    <row r="65" spans="1:15" ht="14.25" customHeight="1" x14ac:dyDescent="0.3">
      <c r="A65" s="12"/>
      <c r="B65" s="5" t="s">
        <v>80</v>
      </c>
      <c r="C65" s="5" t="s">
        <v>161</v>
      </c>
      <c r="D65" s="75">
        <v>111.91</v>
      </c>
      <c r="E65" s="6">
        <v>3</v>
      </c>
      <c r="F65" s="6">
        <v>3</v>
      </c>
      <c r="G65" s="6">
        <v>2</v>
      </c>
      <c r="H65" s="6"/>
      <c r="I65" s="6"/>
      <c r="J65" s="6"/>
      <c r="K65" s="6"/>
      <c r="L65" s="94">
        <f t="shared" si="2"/>
        <v>895.28</v>
      </c>
      <c r="M65" s="14"/>
      <c r="O65" s="116">
        <f t="shared" si="3"/>
        <v>8</v>
      </c>
    </row>
    <row r="66" spans="1:15" ht="14.25" customHeight="1" x14ac:dyDescent="0.3">
      <c r="A66" s="12"/>
      <c r="B66" s="5" t="s">
        <v>91</v>
      </c>
      <c r="C66" s="5" t="s">
        <v>161</v>
      </c>
      <c r="D66" s="75">
        <v>111.91</v>
      </c>
      <c r="E66" s="6">
        <v>3</v>
      </c>
      <c r="F66" s="6">
        <v>2</v>
      </c>
      <c r="G66" s="6">
        <v>2</v>
      </c>
      <c r="H66" s="6"/>
      <c r="I66" s="6"/>
      <c r="J66" s="6"/>
      <c r="K66" s="6"/>
      <c r="L66" s="94">
        <f t="shared" si="2"/>
        <v>783.37</v>
      </c>
      <c r="M66" s="14"/>
      <c r="O66" s="116">
        <f t="shared" si="3"/>
        <v>7</v>
      </c>
    </row>
    <row r="67" spans="1:15" ht="14.25" customHeight="1" x14ac:dyDescent="0.3">
      <c r="A67" s="12"/>
      <c r="B67" s="5" t="s">
        <v>84</v>
      </c>
      <c r="C67" s="5" t="s">
        <v>161</v>
      </c>
      <c r="D67" s="75">
        <v>111.91</v>
      </c>
      <c r="E67" s="6">
        <v>3</v>
      </c>
      <c r="F67" s="6">
        <v>2</v>
      </c>
      <c r="G67" s="6">
        <v>2</v>
      </c>
      <c r="H67" s="6"/>
      <c r="I67" s="6"/>
      <c r="J67" s="6"/>
      <c r="K67" s="6"/>
      <c r="L67" s="94">
        <f t="shared" si="2"/>
        <v>783.37</v>
      </c>
      <c r="M67" s="14"/>
      <c r="O67" s="116">
        <f t="shared" si="3"/>
        <v>7</v>
      </c>
    </row>
    <row r="68" spans="1:15" ht="14.25" customHeight="1" x14ac:dyDescent="0.3">
      <c r="A68" s="12"/>
      <c r="B68" s="5"/>
      <c r="C68" s="5"/>
      <c r="D68" s="75"/>
      <c r="E68" s="6"/>
      <c r="F68" s="6"/>
      <c r="G68" s="6"/>
      <c r="H68" s="6"/>
      <c r="I68" s="6"/>
      <c r="J68" s="6"/>
      <c r="K68" s="6"/>
      <c r="L68" s="94">
        <f t="shared" si="2"/>
        <v>0</v>
      </c>
      <c r="M68" s="14"/>
      <c r="O68" s="116">
        <f t="shared" si="3"/>
        <v>0</v>
      </c>
    </row>
    <row r="69" spans="1:15" ht="14.25" customHeight="1" x14ac:dyDescent="0.3">
      <c r="A69" s="12"/>
      <c r="B69" s="5"/>
      <c r="C69" s="5"/>
      <c r="D69" s="75"/>
      <c r="E69" s="6"/>
      <c r="F69" s="6"/>
      <c r="G69" s="6"/>
      <c r="H69" s="6"/>
      <c r="I69" s="6"/>
      <c r="J69" s="6"/>
      <c r="K69" s="6"/>
      <c r="L69" s="94">
        <f t="shared" si="2"/>
        <v>0</v>
      </c>
      <c r="M69" s="14"/>
      <c r="O69" s="116">
        <f t="shared" si="3"/>
        <v>0</v>
      </c>
    </row>
    <row r="70" spans="1:15" ht="14.25" customHeight="1" x14ac:dyDescent="0.3">
      <c r="A70" s="12"/>
      <c r="B70" s="96" t="s">
        <v>63</v>
      </c>
      <c r="C70" s="5"/>
      <c r="D70" s="75"/>
      <c r="E70" s="6"/>
      <c r="F70" s="6"/>
      <c r="G70" s="6"/>
      <c r="H70" s="6"/>
      <c r="I70" s="6"/>
      <c r="J70" s="6"/>
      <c r="K70" s="6"/>
      <c r="L70" s="94">
        <f t="shared" si="2"/>
        <v>0</v>
      </c>
      <c r="M70" s="14"/>
      <c r="O70" s="116">
        <f t="shared" si="3"/>
        <v>0</v>
      </c>
    </row>
    <row r="71" spans="1:15" ht="14.25" customHeight="1" x14ac:dyDescent="0.3">
      <c r="A71" s="12"/>
      <c r="B71" s="5" t="s">
        <v>64</v>
      </c>
      <c r="C71" s="5" t="s">
        <v>115</v>
      </c>
      <c r="D71" s="75">
        <v>131.84</v>
      </c>
      <c r="E71" s="6"/>
      <c r="F71" s="6"/>
      <c r="G71" s="6"/>
      <c r="H71" s="6"/>
      <c r="I71" s="6"/>
      <c r="J71" s="6"/>
      <c r="K71" s="6"/>
      <c r="L71" s="94">
        <f t="shared" si="2"/>
        <v>0</v>
      </c>
      <c r="M71" s="14"/>
      <c r="O71" s="116">
        <f t="shared" si="3"/>
        <v>0</v>
      </c>
    </row>
    <row r="72" spans="1:15" ht="14.25" customHeight="1" x14ac:dyDescent="0.3">
      <c r="A72" s="12"/>
      <c r="B72" s="5" t="s">
        <v>65</v>
      </c>
      <c r="C72" s="5" t="s">
        <v>115</v>
      </c>
      <c r="D72" s="75">
        <v>131.84</v>
      </c>
      <c r="E72" s="6"/>
      <c r="F72" s="6">
        <v>2</v>
      </c>
      <c r="G72" s="6"/>
      <c r="H72" s="6"/>
      <c r="I72" s="6"/>
      <c r="J72" s="6"/>
      <c r="K72" s="6"/>
      <c r="L72" s="94">
        <f t="shared" si="2"/>
        <v>263.68</v>
      </c>
      <c r="M72" s="14"/>
      <c r="O72" s="116">
        <f t="shared" si="3"/>
        <v>2</v>
      </c>
    </row>
    <row r="73" spans="1:15" ht="14.25" customHeight="1" x14ac:dyDescent="0.3">
      <c r="A73" s="12"/>
      <c r="B73" s="117" t="s">
        <v>90</v>
      </c>
      <c r="C73" s="5" t="s">
        <v>115</v>
      </c>
      <c r="D73" s="75">
        <v>131.84</v>
      </c>
      <c r="E73" s="6">
        <v>1</v>
      </c>
      <c r="F73" s="6">
        <v>1</v>
      </c>
      <c r="G73" s="6">
        <v>1</v>
      </c>
      <c r="H73" s="6"/>
      <c r="I73" s="6"/>
      <c r="J73" s="6"/>
      <c r="K73" s="6"/>
      <c r="L73" s="94">
        <f t="shared" si="2"/>
        <v>395.52</v>
      </c>
      <c r="M73" s="14"/>
      <c r="O73" s="116">
        <f t="shared" si="3"/>
        <v>3</v>
      </c>
    </row>
    <row r="74" spans="1:15" ht="14.25" customHeight="1" x14ac:dyDescent="0.3">
      <c r="A74" s="12"/>
      <c r="B74" s="117" t="s">
        <v>93</v>
      </c>
      <c r="C74" s="5" t="s">
        <v>115</v>
      </c>
      <c r="D74" s="75">
        <v>131.84</v>
      </c>
      <c r="E74" s="6"/>
      <c r="F74" s="6">
        <v>1</v>
      </c>
      <c r="G74" s="6"/>
      <c r="H74" s="6"/>
      <c r="I74" s="6"/>
      <c r="J74" s="6"/>
      <c r="K74" s="6"/>
      <c r="L74" s="94">
        <f t="shared" si="2"/>
        <v>131.84</v>
      </c>
      <c r="M74" s="14"/>
      <c r="O74" s="116">
        <f t="shared" si="3"/>
        <v>1</v>
      </c>
    </row>
    <row r="75" spans="1:15" ht="14.25" customHeight="1" x14ac:dyDescent="0.3">
      <c r="A75" s="12"/>
      <c r="B75" s="117"/>
      <c r="C75" s="117"/>
      <c r="D75" s="75"/>
      <c r="E75" s="6"/>
      <c r="F75" s="6"/>
      <c r="G75" s="6"/>
      <c r="H75" s="6"/>
      <c r="I75" s="6"/>
      <c r="J75" s="6"/>
      <c r="K75" s="6"/>
      <c r="L75" s="94">
        <f t="shared" si="2"/>
        <v>0</v>
      </c>
      <c r="M75" s="14"/>
      <c r="O75" s="116">
        <f t="shared" si="3"/>
        <v>0</v>
      </c>
    </row>
    <row r="76" spans="1:15" ht="14.25" customHeight="1" x14ac:dyDescent="0.3">
      <c r="A76" s="12"/>
      <c r="B76" s="5"/>
      <c r="C76" s="5"/>
      <c r="D76" s="75"/>
      <c r="E76" s="6"/>
      <c r="F76" s="6"/>
      <c r="G76" s="6"/>
      <c r="H76" s="6"/>
      <c r="I76" s="6"/>
      <c r="J76" s="6"/>
      <c r="K76" s="6"/>
      <c r="L76" s="94">
        <f t="shared" si="2"/>
        <v>0</v>
      </c>
      <c r="M76" s="14"/>
      <c r="O76" s="116">
        <f t="shared" si="3"/>
        <v>0</v>
      </c>
    </row>
    <row r="77" spans="1:15" ht="14.25" customHeight="1" x14ac:dyDescent="0.3">
      <c r="A77" s="12"/>
      <c r="D77" s="43"/>
      <c r="E77" s="44"/>
      <c r="F77" s="44"/>
      <c r="G77" s="44"/>
      <c r="H77" s="44"/>
      <c r="I77" s="44"/>
      <c r="J77" s="44"/>
      <c r="K77"/>
      <c r="L77" s="45"/>
      <c r="M77" s="14"/>
    </row>
    <row r="78" spans="1:15" ht="14.25" customHeight="1" x14ac:dyDescent="0.3">
      <c r="A78" s="12"/>
      <c r="D78" s="43"/>
      <c r="E78" s="44"/>
      <c r="F78" s="44"/>
      <c r="G78" s="44"/>
      <c r="H78" s="44"/>
      <c r="I78" s="44"/>
      <c r="J78" s="44"/>
      <c r="K78" s="169"/>
      <c r="L78" s="45"/>
      <c r="M78" s="14"/>
    </row>
    <row r="79" spans="1:15" ht="14.25" customHeight="1" x14ac:dyDescent="0.3">
      <c r="A79" s="12"/>
      <c r="C79" s="168"/>
      <c r="M79" s="14"/>
    </row>
    <row r="80" spans="1:15" ht="14.25" customHeight="1" x14ac:dyDescent="0.3">
      <c r="A80" s="12"/>
      <c r="C80" s="168"/>
      <c r="M80" s="14"/>
    </row>
    <row r="81" spans="1:15" ht="29.25" customHeight="1" x14ac:dyDescent="0.3">
      <c r="A81" s="12"/>
      <c r="C81" s="197" t="s">
        <v>56</v>
      </c>
      <c r="D81" s="198"/>
      <c r="E81" s="193" t="s">
        <v>96</v>
      </c>
      <c r="F81" s="194"/>
      <c r="G81" s="194"/>
      <c r="H81" s="194"/>
      <c r="I81" s="194"/>
      <c r="J81" s="194"/>
      <c r="K81" s="195"/>
      <c r="L81" s="17"/>
      <c r="M81" s="14"/>
    </row>
    <row r="82" spans="1:15" ht="28.95" customHeight="1" x14ac:dyDescent="0.3">
      <c r="A82" s="12"/>
      <c r="B82" s="36" t="s">
        <v>3</v>
      </c>
      <c r="C82" s="36" t="s">
        <v>8</v>
      </c>
      <c r="D82" s="37" t="s">
        <v>4</v>
      </c>
      <c r="E82" s="38">
        <v>45124</v>
      </c>
      <c r="F82" s="38">
        <f>E82+1</f>
        <v>45125</v>
      </c>
      <c r="G82" s="38">
        <f t="shared" ref="G82" si="4">F82+1</f>
        <v>45126</v>
      </c>
      <c r="H82" s="38">
        <f t="shared" ref="H82" si="5">G82+1</f>
        <v>45127</v>
      </c>
      <c r="I82" s="38">
        <f t="shared" ref="I82" si="6">H82+1</f>
        <v>45128</v>
      </c>
      <c r="J82" s="38">
        <f t="shared" ref="J82" si="7">I82+1</f>
        <v>45129</v>
      </c>
      <c r="K82" s="38">
        <f t="shared" ref="K82" si="8">J82+1</f>
        <v>45130</v>
      </c>
      <c r="L82" s="39" t="s">
        <v>9</v>
      </c>
      <c r="M82" s="14"/>
    </row>
    <row r="83" spans="1:15" x14ac:dyDescent="0.3">
      <c r="A83" s="12"/>
      <c r="B83" s="96" t="s">
        <v>61</v>
      </c>
      <c r="C83" s="5"/>
      <c r="D83" s="75"/>
      <c r="E83" s="6"/>
      <c r="F83" s="6"/>
      <c r="G83" s="6"/>
      <c r="H83" s="6"/>
      <c r="I83" s="6"/>
      <c r="J83" s="6"/>
      <c r="K83" s="6"/>
      <c r="L83" s="94">
        <f t="shared" ref="L83:L124" si="9">ROUND(SUM(E83:K83)*D83,2)</f>
        <v>0</v>
      </c>
      <c r="M83" s="14"/>
      <c r="O83" s="116">
        <f t="shared" ref="O83:O124" si="10">SUM(E83:K83)</f>
        <v>0</v>
      </c>
    </row>
    <row r="84" spans="1:15" x14ac:dyDescent="0.3">
      <c r="A84" s="12"/>
      <c r="B84" s="5"/>
      <c r="C84" s="5"/>
      <c r="D84" s="75"/>
      <c r="E84" s="6"/>
      <c r="F84" s="6"/>
      <c r="G84" s="6"/>
      <c r="H84" s="6"/>
      <c r="I84" s="6"/>
      <c r="J84" s="6"/>
      <c r="K84" s="6"/>
      <c r="L84" s="94">
        <f t="shared" si="9"/>
        <v>0</v>
      </c>
      <c r="M84" s="14"/>
      <c r="O84" s="116">
        <f t="shared" si="10"/>
        <v>0</v>
      </c>
    </row>
    <row r="85" spans="1:15" x14ac:dyDescent="0.3">
      <c r="A85" s="12"/>
      <c r="B85" s="5" t="s">
        <v>76</v>
      </c>
      <c r="C85" s="5" t="s">
        <v>161</v>
      </c>
      <c r="D85" s="75">
        <v>111.91</v>
      </c>
      <c r="E85" s="6"/>
      <c r="F85" s="6"/>
      <c r="G85" s="6"/>
      <c r="H85" s="6"/>
      <c r="I85" s="6">
        <v>12</v>
      </c>
      <c r="J85" s="6"/>
      <c r="K85" s="6"/>
      <c r="L85" s="94">
        <f t="shared" si="9"/>
        <v>1342.92</v>
      </c>
      <c r="M85" s="14"/>
      <c r="O85" s="116">
        <f t="shared" si="10"/>
        <v>12</v>
      </c>
    </row>
    <row r="86" spans="1:15" x14ac:dyDescent="0.3">
      <c r="A86" s="12"/>
      <c r="B86" s="5" t="s">
        <v>84</v>
      </c>
      <c r="C86" s="5" t="s">
        <v>161</v>
      </c>
      <c r="D86" s="75">
        <v>111.91</v>
      </c>
      <c r="E86" s="6"/>
      <c r="F86" s="6"/>
      <c r="G86" s="6"/>
      <c r="H86" s="6"/>
      <c r="I86" s="6">
        <v>12</v>
      </c>
      <c r="J86" s="6">
        <v>6</v>
      </c>
      <c r="K86" s="6"/>
      <c r="L86" s="94">
        <f t="shared" si="9"/>
        <v>2014.38</v>
      </c>
      <c r="M86" s="14"/>
      <c r="O86" s="116">
        <f t="shared" si="10"/>
        <v>18</v>
      </c>
    </row>
    <row r="87" spans="1:15" x14ac:dyDescent="0.3">
      <c r="A87" s="12"/>
      <c r="B87" s="5" t="s">
        <v>80</v>
      </c>
      <c r="C87" s="5" t="s">
        <v>161</v>
      </c>
      <c r="D87" s="75">
        <v>111.91</v>
      </c>
      <c r="E87" s="6"/>
      <c r="F87" s="6"/>
      <c r="G87" s="6"/>
      <c r="H87" s="6"/>
      <c r="I87" s="6">
        <v>12</v>
      </c>
      <c r="J87" s="6"/>
      <c r="K87" s="6"/>
      <c r="L87" s="94">
        <f t="shared" si="9"/>
        <v>1342.92</v>
      </c>
      <c r="M87" s="14"/>
      <c r="O87" s="116">
        <f t="shared" si="10"/>
        <v>12</v>
      </c>
    </row>
    <row r="88" spans="1:15" x14ac:dyDescent="0.3">
      <c r="A88" s="12"/>
      <c r="B88" s="5" t="s">
        <v>85</v>
      </c>
      <c r="C88" s="5" t="s">
        <v>161</v>
      </c>
      <c r="D88" s="75">
        <v>111.91</v>
      </c>
      <c r="E88" s="6"/>
      <c r="F88" s="6"/>
      <c r="G88" s="6"/>
      <c r="H88" s="6"/>
      <c r="I88" s="6">
        <v>11</v>
      </c>
      <c r="J88" s="6"/>
      <c r="K88" s="6"/>
      <c r="L88" s="94">
        <f t="shared" si="9"/>
        <v>1231.01</v>
      </c>
      <c r="M88" s="14"/>
      <c r="O88" s="116">
        <f t="shared" si="10"/>
        <v>11</v>
      </c>
    </row>
    <row r="89" spans="1:15" x14ac:dyDescent="0.3">
      <c r="A89" s="12"/>
      <c r="B89" s="5" t="s">
        <v>86</v>
      </c>
      <c r="C89" s="5" t="s">
        <v>161</v>
      </c>
      <c r="D89" s="75">
        <v>111.91</v>
      </c>
      <c r="E89" s="6"/>
      <c r="F89" s="6"/>
      <c r="G89" s="6"/>
      <c r="H89" s="6"/>
      <c r="I89" s="6">
        <v>9.5</v>
      </c>
      <c r="J89" s="6"/>
      <c r="K89" s="6"/>
      <c r="L89" s="94">
        <f t="shared" si="9"/>
        <v>1063.1500000000001</v>
      </c>
      <c r="M89" s="14"/>
      <c r="O89" s="116">
        <f t="shared" si="10"/>
        <v>9.5</v>
      </c>
    </row>
    <row r="90" spans="1:15" x14ac:dyDescent="0.3">
      <c r="A90" s="12"/>
      <c r="B90" s="5" t="s">
        <v>87</v>
      </c>
      <c r="C90" s="5" t="s">
        <v>161</v>
      </c>
      <c r="D90" s="75">
        <v>111.91</v>
      </c>
      <c r="E90" s="6"/>
      <c r="F90" s="6"/>
      <c r="G90" s="6"/>
      <c r="H90" s="6"/>
      <c r="I90" s="6">
        <v>8</v>
      </c>
      <c r="J90" s="6"/>
      <c r="K90" s="6"/>
      <c r="L90" s="94">
        <f t="shared" si="9"/>
        <v>895.28</v>
      </c>
      <c r="M90" s="14"/>
      <c r="O90" s="116">
        <f t="shared" si="10"/>
        <v>8</v>
      </c>
    </row>
    <row r="91" spans="1:15" x14ac:dyDescent="0.3">
      <c r="A91" s="12"/>
      <c r="B91" s="5" t="s">
        <v>60</v>
      </c>
      <c r="C91" s="5" t="s">
        <v>161</v>
      </c>
      <c r="D91" s="75">
        <v>111.91</v>
      </c>
      <c r="E91" s="6"/>
      <c r="F91" s="6"/>
      <c r="G91" s="6"/>
      <c r="H91" s="6"/>
      <c r="I91" s="6">
        <v>12.5</v>
      </c>
      <c r="J91" s="6"/>
      <c r="K91" s="6"/>
      <c r="L91" s="94">
        <f t="shared" si="9"/>
        <v>1398.88</v>
      </c>
      <c r="M91" s="14"/>
      <c r="O91" s="116">
        <f t="shared" si="10"/>
        <v>12.5</v>
      </c>
    </row>
    <row r="92" spans="1:15" x14ac:dyDescent="0.3">
      <c r="A92" s="12"/>
      <c r="B92" s="5" t="s">
        <v>86</v>
      </c>
      <c r="C92" s="5" t="s">
        <v>161</v>
      </c>
      <c r="D92" s="75">
        <v>111.91</v>
      </c>
      <c r="E92" s="6"/>
      <c r="F92" s="6"/>
      <c r="G92" s="6"/>
      <c r="H92" s="6"/>
      <c r="I92" s="6"/>
      <c r="J92" s="6">
        <v>5.5</v>
      </c>
      <c r="K92" s="6"/>
      <c r="L92" s="94">
        <f t="shared" si="9"/>
        <v>615.51</v>
      </c>
      <c r="M92" s="14"/>
      <c r="O92" s="116">
        <f t="shared" si="10"/>
        <v>5.5</v>
      </c>
    </row>
    <row r="93" spans="1:15" x14ac:dyDescent="0.3">
      <c r="A93" s="12"/>
      <c r="B93" s="5" t="s">
        <v>85</v>
      </c>
      <c r="C93" s="5" t="s">
        <v>161</v>
      </c>
      <c r="D93" s="75">
        <v>111.91</v>
      </c>
      <c r="E93" s="6"/>
      <c r="F93" s="6"/>
      <c r="G93" s="6"/>
      <c r="H93" s="6"/>
      <c r="I93" s="6"/>
      <c r="J93" s="6">
        <v>5</v>
      </c>
      <c r="K93" s="6"/>
      <c r="L93" s="94">
        <f t="shared" si="9"/>
        <v>559.54999999999995</v>
      </c>
      <c r="M93" s="14"/>
      <c r="O93" s="116">
        <f t="shared" si="10"/>
        <v>5</v>
      </c>
    </row>
    <row r="94" spans="1:15" x14ac:dyDescent="0.3">
      <c r="A94" s="12"/>
      <c r="B94" s="5" t="s">
        <v>88</v>
      </c>
      <c r="C94" s="5" t="s">
        <v>161</v>
      </c>
      <c r="D94" s="75">
        <v>111.91</v>
      </c>
      <c r="E94" s="6"/>
      <c r="F94" s="6"/>
      <c r="G94" s="6"/>
      <c r="H94" s="6"/>
      <c r="I94" s="6"/>
      <c r="J94" s="6">
        <v>7</v>
      </c>
      <c r="K94" s="6"/>
      <c r="L94" s="94">
        <f t="shared" si="9"/>
        <v>783.37</v>
      </c>
      <c r="M94" s="14"/>
      <c r="O94" s="116">
        <f t="shared" si="10"/>
        <v>7</v>
      </c>
    </row>
    <row r="95" spans="1:15" x14ac:dyDescent="0.3">
      <c r="A95" s="12"/>
      <c r="B95" s="5"/>
      <c r="C95" s="5"/>
      <c r="D95" s="75"/>
      <c r="E95" s="6"/>
      <c r="F95" s="6"/>
      <c r="G95" s="6"/>
      <c r="H95" s="6"/>
      <c r="I95" s="6"/>
      <c r="J95" s="6"/>
      <c r="K95" s="6"/>
      <c r="L95" s="94">
        <f t="shared" si="9"/>
        <v>0</v>
      </c>
      <c r="M95" s="14"/>
      <c r="O95" s="116">
        <f t="shared" si="10"/>
        <v>0</v>
      </c>
    </row>
    <row r="96" spans="1:15" x14ac:dyDescent="0.3">
      <c r="A96" s="12"/>
      <c r="B96" s="5"/>
      <c r="C96" s="5"/>
      <c r="D96" s="75"/>
      <c r="E96" s="6"/>
      <c r="F96" s="6"/>
      <c r="G96" s="6"/>
      <c r="H96" s="6"/>
      <c r="I96" s="6"/>
      <c r="J96" s="6"/>
      <c r="K96" s="6"/>
      <c r="L96" s="94">
        <f t="shared" si="9"/>
        <v>0</v>
      </c>
      <c r="M96" s="14"/>
      <c r="O96" s="116">
        <f t="shared" si="10"/>
        <v>0</v>
      </c>
    </row>
    <row r="97" spans="1:15" x14ac:dyDescent="0.3">
      <c r="A97" s="12"/>
      <c r="B97" s="5"/>
      <c r="C97" s="5"/>
      <c r="D97" s="75"/>
      <c r="E97" s="6"/>
      <c r="F97" s="6"/>
      <c r="G97" s="6"/>
      <c r="H97" s="6"/>
      <c r="I97" s="6"/>
      <c r="J97" s="6"/>
      <c r="K97" s="6"/>
      <c r="L97" s="94">
        <f t="shared" si="9"/>
        <v>0</v>
      </c>
      <c r="M97" s="14"/>
      <c r="O97" s="116">
        <f t="shared" si="10"/>
        <v>0</v>
      </c>
    </row>
    <row r="98" spans="1:15" x14ac:dyDescent="0.3">
      <c r="A98" s="12"/>
      <c r="B98" s="5" t="s">
        <v>83</v>
      </c>
      <c r="C98" s="5"/>
      <c r="D98" s="75"/>
      <c r="E98" s="6"/>
      <c r="F98" s="6"/>
      <c r="G98" s="6"/>
      <c r="H98" s="6"/>
      <c r="I98" s="6"/>
      <c r="J98" s="6"/>
      <c r="K98" s="6"/>
      <c r="L98" s="94">
        <f t="shared" si="9"/>
        <v>0</v>
      </c>
      <c r="M98" s="14"/>
      <c r="O98" s="116">
        <f t="shared" si="10"/>
        <v>0</v>
      </c>
    </row>
    <row r="99" spans="1:15" x14ac:dyDescent="0.3">
      <c r="A99" s="12"/>
      <c r="B99" s="96" t="s">
        <v>72</v>
      </c>
      <c r="C99" s="5"/>
      <c r="D99" s="75"/>
      <c r="E99" s="6"/>
      <c r="F99" s="6"/>
      <c r="G99" s="6"/>
      <c r="H99" s="6"/>
      <c r="I99" s="6"/>
      <c r="J99" s="6"/>
      <c r="K99" s="6"/>
      <c r="L99" s="94">
        <f t="shared" si="9"/>
        <v>0</v>
      </c>
      <c r="M99" s="14"/>
      <c r="O99" s="116">
        <f t="shared" si="10"/>
        <v>0</v>
      </c>
    </row>
    <row r="100" spans="1:15" x14ac:dyDescent="0.3">
      <c r="A100" s="12"/>
      <c r="B100" s="5" t="s">
        <v>76</v>
      </c>
      <c r="C100" s="5" t="s">
        <v>161</v>
      </c>
      <c r="D100" s="75">
        <v>111.91</v>
      </c>
      <c r="E100" s="6"/>
      <c r="F100" s="6"/>
      <c r="G100" s="6"/>
      <c r="H100" s="6"/>
      <c r="I100" s="6">
        <v>2</v>
      </c>
      <c r="J100" s="6"/>
      <c r="K100" s="6"/>
      <c r="L100" s="94">
        <f t="shared" si="9"/>
        <v>223.82</v>
      </c>
      <c r="M100" s="14"/>
      <c r="O100" s="116">
        <f t="shared" si="10"/>
        <v>2</v>
      </c>
    </row>
    <row r="101" spans="1:15" x14ac:dyDescent="0.3">
      <c r="A101" s="12"/>
      <c r="B101" s="5" t="s">
        <v>84</v>
      </c>
      <c r="C101" s="5" t="s">
        <v>161</v>
      </c>
      <c r="D101" s="75">
        <v>111.91</v>
      </c>
      <c r="E101" s="6"/>
      <c r="F101" s="6"/>
      <c r="G101" s="6"/>
      <c r="H101" s="6"/>
      <c r="I101" s="6">
        <v>2</v>
      </c>
      <c r="J101" s="6">
        <v>2</v>
      </c>
      <c r="K101" s="6"/>
      <c r="L101" s="94">
        <f t="shared" si="9"/>
        <v>447.64</v>
      </c>
      <c r="M101" s="14"/>
      <c r="O101" s="116">
        <f t="shared" si="10"/>
        <v>4</v>
      </c>
    </row>
    <row r="102" spans="1:15" x14ac:dyDescent="0.3">
      <c r="A102" s="12"/>
      <c r="B102" s="5" t="s">
        <v>80</v>
      </c>
      <c r="C102" s="5" t="s">
        <v>161</v>
      </c>
      <c r="D102" s="75">
        <v>111.91</v>
      </c>
      <c r="E102" s="6"/>
      <c r="F102" s="6"/>
      <c r="G102" s="6"/>
      <c r="H102" s="6"/>
      <c r="I102" s="6">
        <v>2</v>
      </c>
      <c r="J102" s="6"/>
      <c r="K102" s="6"/>
      <c r="L102" s="94">
        <f t="shared" si="9"/>
        <v>223.82</v>
      </c>
      <c r="M102" s="14"/>
      <c r="O102" s="116">
        <f t="shared" si="10"/>
        <v>2</v>
      </c>
    </row>
    <row r="103" spans="1:15" x14ac:dyDescent="0.3">
      <c r="A103" s="12"/>
      <c r="B103" s="5" t="s">
        <v>85</v>
      </c>
      <c r="C103" s="5" t="s">
        <v>161</v>
      </c>
      <c r="D103" s="75">
        <v>111.91</v>
      </c>
      <c r="E103" s="6"/>
      <c r="F103" s="6"/>
      <c r="G103" s="6"/>
      <c r="H103" s="6"/>
      <c r="I103" s="6">
        <v>2</v>
      </c>
      <c r="J103" s="6"/>
      <c r="K103" s="6"/>
      <c r="L103" s="94">
        <f t="shared" si="9"/>
        <v>223.82</v>
      </c>
      <c r="M103" s="14"/>
      <c r="O103" s="116">
        <f t="shared" si="10"/>
        <v>2</v>
      </c>
    </row>
    <row r="104" spans="1:15" x14ac:dyDescent="0.3">
      <c r="A104" s="12"/>
      <c r="B104" s="5" t="s">
        <v>86</v>
      </c>
      <c r="C104" s="5" t="s">
        <v>161</v>
      </c>
      <c r="D104" s="75">
        <v>111.91</v>
      </c>
      <c r="E104" s="6"/>
      <c r="F104" s="6"/>
      <c r="G104" s="6"/>
      <c r="H104" s="6"/>
      <c r="I104" s="6">
        <v>3</v>
      </c>
      <c r="J104" s="6"/>
      <c r="K104" s="6">
        <v>0.5</v>
      </c>
      <c r="L104" s="94">
        <f t="shared" si="9"/>
        <v>391.69</v>
      </c>
      <c r="M104" s="14"/>
      <c r="O104" s="116">
        <f t="shared" si="10"/>
        <v>3.5</v>
      </c>
    </row>
    <row r="105" spans="1:15" x14ac:dyDescent="0.3">
      <c r="A105" s="12"/>
      <c r="B105" s="5" t="s">
        <v>87</v>
      </c>
      <c r="C105" s="5" t="s">
        <v>161</v>
      </c>
      <c r="D105" s="75">
        <v>111.91</v>
      </c>
      <c r="E105" s="6"/>
      <c r="F105" s="6"/>
      <c r="G105" s="6"/>
      <c r="H105" s="6"/>
      <c r="I105" s="6">
        <v>0.5</v>
      </c>
      <c r="J105" s="6"/>
      <c r="K105" s="6">
        <v>3.5</v>
      </c>
      <c r="L105" s="94">
        <f t="shared" si="9"/>
        <v>447.64</v>
      </c>
      <c r="M105" s="14"/>
      <c r="O105" s="116">
        <f t="shared" si="10"/>
        <v>4</v>
      </c>
    </row>
    <row r="106" spans="1:15" x14ac:dyDescent="0.3">
      <c r="A106" s="12"/>
      <c r="B106" s="5" t="s">
        <v>60</v>
      </c>
      <c r="C106" s="5" t="s">
        <v>161</v>
      </c>
      <c r="D106" s="75">
        <v>111.91</v>
      </c>
      <c r="E106" s="6"/>
      <c r="F106" s="6"/>
      <c r="G106" s="6"/>
      <c r="H106" s="6"/>
      <c r="I106" s="6"/>
      <c r="J106" s="6"/>
      <c r="K106" s="6"/>
      <c r="L106" s="94">
        <f t="shared" si="9"/>
        <v>0</v>
      </c>
      <c r="M106" s="14"/>
      <c r="O106" s="116">
        <f t="shared" si="10"/>
        <v>0</v>
      </c>
    </row>
    <row r="107" spans="1:15" x14ac:dyDescent="0.3">
      <c r="A107" s="12"/>
      <c r="B107" s="5" t="s">
        <v>86</v>
      </c>
      <c r="C107" s="5" t="s">
        <v>161</v>
      </c>
      <c r="D107" s="75">
        <v>111.91</v>
      </c>
      <c r="E107" s="6"/>
      <c r="F107" s="6"/>
      <c r="G107" s="6"/>
      <c r="H107" s="6"/>
      <c r="I107" s="6"/>
      <c r="J107" s="6">
        <v>1</v>
      </c>
      <c r="K107" s="6"/>
      <c r="L107" s="94">
        <f t="shared" si="9"/>
        <v>111.91</v>
      </c>
      <c r="M107" s="14"/>
      <c r="O107" s="116">
        <f t="shared" si="10"/>
        <v>1</v>
      </c>
    </row>
    <row r="108" spans="1:15" x14ac:dyDescent="0.3">
      <c r="A108" s="12"/>
      <c r="B108" s="5" t="s">
        <v>85</v>
      </c>
      <c r="C108" s="5" t="s">
        <v>161</v>
      </c>
      <c r="D108" s="75">
        <v>111.91</v>
      </c>
      <c r="E108" s="6"/>
      <c r="F108" s="6"/>
      <c r="G108" s="6"/>
      <c r="H108" s="6"/>
      <c r="I108" s="6"/>
      <c r="J108" s="6">
        <v>2</v>
      </c>
      <c r="K108" s="6">
        <v>1</v>
      </c>
      <c r="L108" s="94">
        <f t="shared" si="9"/>
        <v>335.73</v>
      </c>
      <c r="M108" s="14"/>
      <c r="O108" s="116">
        <f t="shared" si="10"/>
        <v>3</v>
      </c>
    </row>
    <row r="109" spans="1:15" x14ac:dyDescent="0.3">
      <c r="A109" s="12"/>
      <c r="B109" s="5" t="s">
        <v>88</v>
      </c>
      <c r="C109" s="5" t="s">
        <v>161</v>
      </c>
      <c r="D109" s="75">
        <v>111.91</v>
      </c>
      <c r="E109" s="6"/>
      <c r="F109" s="6"/>
      <c r="G109" s="6"/>
      <c r="H109" s="6"/>
      <c r="I109" s="6"/>
      <c r="J109" s="6">
        <v>1</v>
      </c>
      <c r="K109" s="6"/>
      <c r="L109" s="94">
        <f t="shared" si="9"/>
        <v>111.91</v>
      </c>
      <c r="M109" s="14"/>
      <c r="O109" s="116">
        <f t="shared" si="10"/>
        <v>1</v>
      </c>
    </row>
    <row r="110" spans="1:15" x14ac:dyDescent="0.3">
      <c r="A110" s="12"/>
      <c r="B110" s="5"/>
      <c r="C110" s="5"/>
      <c r="D110" s="75"/>
      <c r="E110" s="6"/>
      <c r="F110" s="6"/>
      <c r="G110" s="6"/>
      <c r="H110" s="6"/>
      <c r="I110" s="6"/>
      <c r="J110" s="6"/>
      <c r="K110" s="6"/>
      <c r="L110" s="94">
        <f t="shared" si="9"/>
        <v>0</v>
      </c>
      <c r="M110" s="14"/>
      <c r="O110" s="116">
        <f t="shared" si="10"/>
        <v>0</v>
      </c>
    </row>
    <row r="111" spans="1:15" x14ac:dyDescent="0.3">
      <c r="A111" s="12"/>
      <c r="B111" s="96" t="s">
        <v>99</v>
      </c>
      <c r="C111" s="5"/>
      <c r="D111" s="75"/>
      <c r="E111" s="6"/>
      <c r="F111" s="6"/>
      <c r="G111" s="6"/>
      <c r="H111" s="6"/>
      <c r="I111" s="6"/>
      <c r="J111" s="6"/>
      <c r="K111" s="6"/>
      <c r="L111" s="94">
        <f t="shared" si="9"/>
        <v>0</v>
      </c>
      <c r="M111" s="14"/>
      <c r="O111" s="116">
        <f t="shared" si="10"/>
        <v>0</v>
      </c>
    </row>
    <row r="112" spans="1:15" x14ac:dyDescent="0.3">
      <c r="A112" s="12"/>
      <c r="B112" s="5" t="s">
        <v>76</v>
      </c>
      <c r="C112" s="5" t="s">
        <v>161</v>
      </c>
      <c r="D112" s="75">
        <v>111.91</v>
      </c>
      <c r="E112" s="6"/>
      <c r="F112" s="6"/>
      <c r="G112" s="6"/>
      <c r="H112" s="6"/>
      <c r="I112" s="6"/>
      <c r="J112" s="6">
        <v>16.5</v>
      </c>
      <c r="K112" s="6"/>
      <c r="L112" s="94">
        <f t="shared" si="9"/>
        <v>1846.52</v>
      </c>
      <c r="M112" s="14"/>
      <c r="O112" s="116">
        <f t="shared" si="10"/>
        <v>16.5</v>
      </c>
    </row>
    <row r="113" spans="1:15" x14ac:dyDescent="0.3">
      <c r="A113" s="12"/>
      <c r="B113" s="5" t="s">
        <v>80</v>
      </c>
      <c r="C113" s="5" t="s">
        <v>161</v>
      </c>
      <c r="D113" s="75">
        <v>111.91</v>
      </c>
      <c r="E113" s="6"/>
      <c r="F113" s="6"/>
      <c r="G113" s="6"/>
      <c r="H113" s="6"/>
      <c r="I113" s="6"/>
      <c r="J113" s="6">
        <v>16.5</v>
      </c>
      <c r="K113" s="6"/>
      <c r="L113" s="94">
        <f t="shared" si="9"/>
        <v>1846.52</v>
      </c>
      <c r="M113" s="14"/>
      <c r="O113" s="116">
        <f t="shared" si="10"/>
        <v>16.5</v>
      </c>
    </row>
    <row r="114" spans="1:15" x14ac:dyDescent="0.3">
      <c r="A114" s="12"/>
      <c r="B114" s="5"/>
      <c r="C114" s="5"/>
      <c r="D114" s="75"/>
      <c r="E114" s="6"/>
      <c r="F114" s="6"/>
      <c r="G114" s="6"/>
      <c r="H114" s="6"/>
      <c r="I114" s="6"/>
      <c r="J114" s="6"/>
      <c r="K114" s="6"/>
      <c r="L114" s="94">
        <f t="shared" si="9"/>
        <v>0</v>
      </c>
      <c r="M114" s="14"/>
      <c r="O114" s="116">
        <f t="shared" si="10"/>
        <v>0</v>
      </c>
    </row>
    <row r="115" spans="1:15" x14ac:dyDescent="0.3">
      <c r="A115" s="12"/>
      <c r="B115" s="5"/>
      <c r="C115" s="5"/>
      <c r="D115" s="75"/>
      <c r="E115" s="6"/>
      <c r="F115" s="6"/>
      <c r="G115" s="6"/>
      <c r="H115" s="6"/>
      <c r="I115" s="6"/>
      <c r="J115" s="6"/>
      <c r="K115" s="6"/>
      <c r="L115" s="94">
        <f t="shared" si="9"/>
        <v>0</v>
      </c>
      <c r="M115" s="14"/>
      <c r="O115" s="116">
        <f t="shared" si="10"/>
        <v>0</v>
      </c>
    </row>
    <row r="116" spans="1:15" x14ac:dyDescent="0.3">
      <c r="A116" s="12"/>
      <c r="B116" s="5"/>
      <c r="C116" s="5"/>
      <c r="D116" s="75"/>
      <c r="E116" s="6"/>
      <c r="F116" s="6"/>
      <c r="G116" s="6"/>
      <c r="H116" s="6"/>
      <c r="I116" s="6"/>
      <c r="J116" s="6"/>
      <c r="K116" s="6"/>
      <c r="L116" s="94">
        <f t="shared" si="9"/>
        <v>0</v>
      </c>
      <c r="M116" s="14"/>
      <c r="O116" s="116">
        <f t="shared" si="10"/>
        <v>0</v>
      </c>
    </row>
    <row r="117" spans="1:15" x14ac:dyDescent="0.3">
      <c r="A117" s="12"/>
      <c r="B117" s="5"/>
      <c r="C117" s="5"/>
      <c r="D117" s="75"/>
      <c r="E117" s="6"/>
      <c r="F117" s="6"/>
      <c r="G117" s="6"/>
      <c r="H117" s="6"/>
      <c r="I117" s="6"/>
      <c r="J117" s="6"/>
      <c r="K117" s="6"/>
      <c r="L117" s="94">
        <f t="shared" si="9"/>
        <v>0</v>
      </c>
      <c r="M117" s="14"/>
      <c r="O117" s="116">
        <f t="shared" si="10"/>
        <v>0</v>
      </c>
    </row>
    <row r="118" spans="1:15" x14ac:dyDescent="0.3">
      <c r="A118" s="12"/>
      <c r="B118" s="5"/>
      <c r="C118" s="5"/>
      <c r="D118" s="75"/>
      <c r="E118" s="6"/>
      <c r="F118" s="6"/>
      <c r="G118" s="6"/>
      <c r="H118" s="6"/>
      <c r="I118" s="6"/>
      <c r="J118" s="6"/>
      <c r="K118" s="6"/>
      <c r="L118" s="94">
        <f t="shared" si="9"/>
        <v>0</v>
      </c>
      <c r="M118" s="14"/>
      <c r="O118" s="116">
        <f t="shared" si="10"/>
        <v>0</v>
      </c>
    </row>
    <row r="119" spans="1:15" x14ac:dyDescent="0.3">
      <c r="A119" s="12"/>
      <c r="B119" s="5"/>
      <c r="C119" s="5"/>
      <c r="D119" s="75"/>
      <c r="E119" s="6"/>
      <c r="F119" s="6"/>
      <c r="G119" s="6"/>
      <c r="H119" s="6"/>
      <c r="I119" s="6"/>
      <c r="J119" s="6"/>
      <c r="K119" s="6"/>
      <c r="L119" s="94">
        <f t="shared" si="9"/>
        <v>0</v>
      </c>
      <c r="M119" s="14"/>
      <c r="O119" s="116">
        <f t="shared" si="10"/>
        <v>0</v>
      </c>
    </row>
    <row r="120" spans="1:15" x14ac:dyDescent="0.3">
      <c r="A120" s="12"/>
      <c r="B120" s="96" t="s">
        <v>63</v>
      </c>
      <c r="C120" s="5"/>
      <c r="D120" s="75"/>
      <c r="E120" s="6"/>
      <c r="F120" s="6"/>
      <c r="G120" s="6"/>
      <c r="H120" s="6"/>
      <c r="I120" s="6"/>
      <c r="J120" s="6"/>
      <c r="K120" s="6"/>
      <c r="L120" s="94">
        <f t="shared" si="9"/>
        <v>0</v>
      </c>
      <c r="M120" s="14"/>
      <c r="O120" s="116">
        <f t="shared" si="10"/>
        <v>0</v>
      </c>
    </row>
    <row r="121" spans="1:15" x14ac:dyDescent="0.3">
      <c r="A121" s="12"/>
      <c r="B121" s="5" t="s">
        <v>76</v>
      </c>
      <c r="C121" s="5" t="s">
        <v>115</v>
      </c>
      <c r="D121" s="75">
        <v>131.84</v>
      </c>
      <c r="E121" s="6"/>
      <c r="F121" s="6"/>
      <c r="G121" s="6"/>
      <c r="H121" s="6"/>
      <c r="I121" s="6">
        <v>1</v>
      </c>
      <c r="J121" s="6"/>
      <c r="K121" s="6"/>
      <c r="L121" s="94">
        <f t="shared" si="9"/>
        <v>131.84</v>
      </c>
      <c r="M121" s="14"/>
      <c r="O121" s="116">
        <f t="shared" si="10"/>
        <v>1</v>
      </c>
    </row>
    <row r="122" spans="1:15" x14ac:dyDescent="0.3">
      <c r="A122" s="12"/>
      <c r="B122" s="5"/>
      <c r="C122" s="5"/>
      <c r="D122" s="75"/>
      <c r="E122" s="6"/>
      <c r="F122" s="6"/>
      <c r="G122" s="6"/>
      <c r="H122" s="6"/>
      <c r="I122" s="6"/>
      <c r="J122" s="6"/>
      <c r="K122" s="6"/>
      <c r="L122" s="94">
        <f t="shared" si="9"/>
        <v>0</v>
      </c>
      <c r="M122" s="14"/>
      <c r="O122" s="116">
        <f t="shared" si="10"/>
        <v>0</v>
      </c>
    </row>
    <row r="123" spans="1:15" x14ac:dyDescent="0.3">
      <c r="A123" s="12"/>
      <c r="B123" s="5"/>
      <c r="C123" s="5"/>
      <c r="D123" s="75"/>
      <c r="E123" s="6"/>
      <c r="F123" s="6"/>
      <c r="G123" s="6"/>
      <c r="H123" s="6"/>
      <c r="I123" s="6"/>
      <c r="J123" s="6"/>
      <c r="K123" s="6"/>
      <c r="L123" s="94">
        <f t="shared" si="9"/>
        <v>0</v>
      </c>
      <c r="M123" s="14"/>
      <c r="O123" s="116">
        <f t="shared" si="10"/>
        <v>0</v>
      </c>
    </row>
    <row r="124" spans="1:15" x14ac:dyDescent="0.3">
      <c r="A124" s="12"/>
      <c r="B124" s="5"/>
      <c r="C124" s="5"/>
      <c r="D124" s="75"/>
      <c r="E124" s="6"/>
      <c r="F124" s="6"/>
      <c r="G124" s="6"/>
      <c r="H124" s="6"/>
      <c r="I124" s="6"/>
      <c r="J124" s="6"/>
      <c r="K124" s="6"/>
      <c r="L124" s="94">
        <f t="shared" si="9"/>
        <v>0</v>
      </c>
      <c r="M124" s="14"/>
      <c r="O124" s="116">
        <f t="shared" si="10"/>
        <v>0</v>
      </c>
    </row>
    <row r="125" spans="1:15" ht="14.25" customHeight="1" x14ac:dyDescent="0.3">
      <c r="A125" s="12"/>
      <c r="C125" s="168"/>
      <c r="M125" s="14"/>
    </row>
    <row r="126" spans="1:15" x14ac:dyDescent="0.3">
      <c r="A126" s="12"/>
      <c r="C126" s="168"/>
      <c r="M126" s="14"/>
    </row>
    <row r="127" spans="1:15" ht="14.25" customHeight="1" x14ac:dyDescent="0.3">
      <c r="A127" s="12"/>
      <c r="C127" s="168"/>
      <c r="M127" s="14"/>
    </row>
    <row r="128" spans="1:15" ht="15" hidden="1" customHeight="1" x14ac:dyDescent="0.3">
      <c r="A128" s="12"/>
      <c r="M128" s="14"/>
    </row>
    <row r="129" spans="1:15" x14ac:dyDescent="0.3">
      <c r="A129" s="12"/>
      <c r="D129" s="41"/>
      <c r="E129" s="42"/>
      <c r="F129" s="42"/>
      <c r="G129" s="42"/>
      <c r="H129" s="42"/>
      <c r="I129" s="42"/>
      <c r="J129" s="42"/>
      <c r="K129" s="42"/>
      <c r="L129" s="42"/>
      <c r="M129" s="14"/>
    </row>
    <row r="130" spans="1:15" ht="29.25" customHeight="1" x14ac:dyDescent="0.3">
      <c r="A130" s="12"/>
      <c r="E130" s="193" t="s">
        <v>33</v>
      </c>
      <c r="F130" s="194"/>
      <c r="G130" s="194"/>
      <c r="H130" s="194"/>
      <c r="I130" s="194"/>
      <c r="J130" s="194"/>
      <c r="K130" s="195"/>
      <c r="L130" s="17"/>
      <c r="M130" s="14"/>
    </row>
    <row r="131" spans="1:15" ht="28.95" customHeight="1" x14ac:dyDescent="0.3">
      <c r="A131" s="12"/>
      <c r="B131" s="36" t="s">
        <v>3</v>
      </c>
      <c r="C131" s="36" t="s">
        <v>8</v>
      </c>
      <c r="D131" s="37" t="s">
        <v>4</v>
      </c>
      <c r="E131" s="38">
        <v>45131</v>
      </c>
      <c r="F131" s="38">
        <f>E131+1</f>
        <v>45132</v>
      </c>
      <c r="G131" s="38">
        <f t="shared" ref="G131:K131" si="11">F131+1</f>
        <v>45133</v>
      </c>
      <c r="H131" s="38">
        <f t="shared" si="11"/>
        <v>45134</v>
      </c>
      <c r="I131" s="38">
        <f t="shared" si="11"/>
        <v>45135</v>
      </c>
      <c r="J131" s="38">
        <f t="shared" si="11"/>
        <v>45136</v>
      </c>
      <c r="K131" s="38">
        <f t="shared" si="11"/>
        <v>45137</v>
      </c>
      <c r="L131" s="39" t="s">
        <v>9</v>
      </c>
      <c r="M131" s="14"/>
    </row>
    <row r="132" spans="1:15" x14ac:dyDescent="0.3">
      <c r="A132" s="12"/>
      <c r="B132" s="96" t="s">
        <v>61</v>
      </c>
      <c r="C132" s="5"/>
      <c r="D132" s="75"/>
      <c r="E132" s="6"/>
      <c r="F132" s="6"/>
      <c r="G132" s="6"/>
      <c r="H132" s="6"/>
      <c r="I132" s="6"/>
      <c r="J132" s="6"/>
      <c r="K132" s="6"/>
      <c r="L132" s="94">
        <f t="shared" ref="L132:L153" si="12">ROUND(SUM(E132:K132)*D132,2)</f>
        <v>0</v>
      </c>
      <c r="M132" s="14"/>
      <c r="O132" s="116">
        <f t="shared" ref="O132:O153" si="13">SUM(E132:K132)</f>
        <v>0</v>
      </c>
    </row>
    <row r="133" spans="1:15" x14ac:dyDescent="0.3">
      <c r="A133" s="12"/>
      <c r="B133" s="5"/>
      <c r="C133" s="5"/>
      <c r="D133" s="75"/>
      <c r="E133" s="6"/>
      <c r="F133" s="6"/>
      <c r="G133" s="6"/>
      <c r="H133" s="6"/>
      <c r="I133" s="6"/>
      <c r="J133" s="6"/>
      <c r="K133" s="6"/>
      <c r="L133" s="94">
        <f t="shared" si="12"/>
        <v>0</v>
      </c>
      <c r="M133" s="14"/>
      <c r="O133" s="116">
        <f t="shared" si="13"/>
        <v>0</v>
      </c>
    </row>
    <row r="134" spans="1:15" x14ac:dyDescent="0.3">
      <c r="A134" s="12"/>
      <c r="B134" s="5"/>
      <c r="C134" s="5"/>
      <c r="D134" s="75"/>
      <c r="E134" s="6"/>
      <c r="F134" s="6"/>
      <c r="G134" s="6"/>
      <c r="H134" s="6"/>
      <c r="I134" s="6"/>
      <c r="J134" s="6"/>
      <c r="K134" s="6"/>
      <c r="L134" s="94">
        <f t="shared" si="12"/>
        <v>0</v>
      </c>
      <c r="M134" s="14"/>
      <c r="O134" s="116">
        <f t="shared" si="13"/>
        <v>0</v>
      </c>
    </row>
    <row r="135" spans="1:15" x14ac:dyDescent="0.3">
      <c r="A135" s="12"/>
      <c r="B135" s="5"/>
      <c r="C135" s="5"/>
      <c r="D135" s="75"/>
      <c r="E135" s="6"/>
      <c r="F135" s="6"/>
      <c r="G135" s="6"/>
      <c r="H135" s="6"/>
      <c r="I135" s="6"/>
      <c r="J135" s="6"/>
      <c r="K135" s="6"/>
      <c r="L135" s="94">
        <f t="shared" si="12"/>
        <v>0</v>
      </c>
      <c r="M135" s="14"/>
      <c r="O135" s="116">
        <f t="shared" si="13"/>
        <v>0</v>
      </c>
    </row>
    <row r="136" spans="1:15" x14ac:dyDescent="0.3">
      <c r="A136" s="12"/>
      <c r="B136" s="5"/>
      <c r="C136" s="5"/>
      <c r="D136" s="75"/>
      <c r="E136" s="6"/>
      <c r="F136" s="6"/>
      <c r="G136" s="6"/>
      <c r="H136" s="6"/>
      <c r="I136" s="6"/>
      <c r="J136" s="6"/>
      <c r="K136" s="6"/>
      <c r="L136" s="94">
        <f t="shared" si="12"/>
        <v>0</v>
      </c>
      <c r="M136" s="14"/>
      <c r="O136" s="116">
        <f t="shared" si="13"/>
        <v>0</v>
      </c>
    </row>
    <row r="137" spans="1:15" x14ac:dyDescent="0.3">
      <c r="A137" s="12"/>
      <c r="B137" s="96" t="s">
        <v>72</v>
      </c>
      <c r="C137" s="5"/>
      <c r="D137" s="75"/>
      <c r="E137" s="6"/>
      <c r="F137" s="6"/>
      <c r="G137" s="6"/>
      <c r="H137" s="6"/>
      <c r="I137" s="6"/>
      <c r="J137" s="6"/>
      <c r="K137" s="6"/>
      <c r="L137" s="94">
        <f t="shared" si="12"/>
        <v>0</v>
      </c>
      <c r="M137" s="14"/>
      <c r="O137" s="116">
        <f t="shared" si="13"/>
        <v>0</v>
      </c>
    </row>
    <row r="138" spans="1:15" x14ac:dyDescent="0.3">
      <c r="A138" s="12"/>
      <c r="B138" s="5"/>
      <c r="C138" s="5"/>
      <c r="D138" s="75"/>
      <c r="E138" s="6"/>
      <c r="F138" s="6"/>
      <c r="G138" s="6"/>
      <c r="H138" s="6"/>
      <c r="I138" s="6"/>
      <c r="J138" s="6"/>
      <c r="K138" s="6"/>
      <c r="L138" s="94">
        <f t="shared" si="12"/>
        <v>0</v>
      </c>
      <c r="M138" s="14"/>
      <c r="O138" s="116">
        <f t="shared" si="13"/>
        <v>0</v>
      </c>
    </row>
    <row r="139" spans="1:15" x14ac:dyDescent="0.3">
      <c r="A139" s="12"/>
      <c r="B139" s="5"/>
      <c r="C139" s="5"/>
      <c r="D139" s="75"/>
      <c r="E139" s="6"/>
      <c r="F139" s="6"/>
      <c r="G139" s="6"/>
      <c r="H139" s="6"/>
      <c r="I139" s="6"/>
      <c r="J139" s="6"/>
      <c r="K139" s="6"/>
      <c r="L139" s="94">
        <f t="shared" si="12"/>
        <v>0</v>
      </c>
      <c r="M139" s="14"/>
      <c r="O139" s="116">
        <f t="shared" si="13"/>
        <v>0</v>
      </c>
    </row>
    <row r="140" spans="1:15" x14ac:dyDescent="0.3">
      <c r="A140" s="12"/>
      <c r="B140" s="5"/>
      <c r="C140" s="5"/>
      <c r="D140" s="75"/>
      <c r="E140" s="6"/>
      <c r="F140" s="6"/>
      <c r="G140" s="6"/>
      <c r="H140" s="6"/>
      <c r="I140" s="6"/>
      <c r="J140" s="6"/>
      <c r="K140" s="6"/>
      <c r="L140" s="94">
        <f t="shared" si="12"/>
        <v>0</v>
      </c>
      <c r="M140" s="14"/>
      <c r="O140" s="116">
        <f t="shared" si="13"/>
        <v>0</v>
      </c>
    </row>
    <row r="141" spans="1:15" x14ac:dyDescent="0.3">
      <c r="A141" s="12"/>
      <c r="B141" s="96" t="s">
        <v>81</v>
      </c>
      <c r="C141" s="5"/>
      <c r="D141" s="75"/>
      <c r="E141" s="6"/>
      <c r="F141" s="6"/>
      <c r="G141" s="6"/>
      <c r="H141" s="6"/>
      <c r="I141" s="6"/>
      <c r="J141" s="6"/>
      <c r="K141" s="6"/>
      <c r="L141" s="94">
        <f t="shared" si="12"/>
        <v>0</v>
      </c>
      <c r="M141" s="14"/>
      <c r="O141" s="116">
        <f t="shared" si="13"/>
        <v>0</v>
      </c>
    </row>
    <row r="142" spans="1:15" x14ac:dyDescent="0.3">
      <c r="A142" s="12"/>
      <c r="B142" s="5"/>
      <c r="C142" s="5"/>
      <c r="D142" s="75"/>
      <c r="E142" s="6"/>
      <c r="F142" s="6"/>
      <c r="G142" s="6"/>
      <c r="H142" s="6"/>
      <c r="I142" s="6"/>
      <c r="J142" s="6"/>
      <c r="K142" s="6"/>
      <c r="L142" s="94">
        <f t="shared" si="12"/>
        <v>0</v>
      </c>
      <c r="M142" s="14"/>
      <c r="O142" s="116">
        <f t="shared" si="13"/>
        <v>0</v>
      </c>
    </row>
    <row r="143" spans="1:15" x14ac:dyDescent="0.3">
      <c r="A143" s="12"/>
      <c r="B143" s="5"/>
      <c r="C143" s="5"/>
      <c r="D143" s="75"/>
      <c r="E143" s="6"/>
      <c r="F143" s="6"/>
      <c r="G143" s="6"/>
      <c r="H143" s="6"/>
      <c r="I143" s="6"/>
      <c r="J143" s="6"/>
      <c r="K143" s="6"/>
      <c r="L143" s="94">
        <f t="shared" si="12"/>
        <v>0</v>
      </c>
      <c r="M143" s="14"/>
      <c r="O143" s="116">
        <f t="shared" si="13"/>
        <v>0</v>
      </c>
    </row>
    <row r="144" spans="1:15" x14ac:dyDescent="0.3">
      <c r="A144" s="12"/>
      <c r="B144" s="96" t="s">
        <v>82</v>
      </c>
      <c r="C144" s="5"/>
      <c r="D144" s="75"/>
      <c r="E144" s="6"/>
      <c r="F144" s="6"/>
      <c r="G144" s="6"/>
      <c r="H144" s="6"/>
      <c r="I144" s="6"/>
      <c r="J144" s="6"/>
      <c r="K144" s="6"/>
      <c r="L144" s="94">
        <f t="shared" si="12"/>
        <v>0</v>
      </c>
      <c r="M144" s="14"/>
      <c r="O144" s="116">
        <f t="shared" si="13"/>
        <v>0</v>
      </c>
    </row>
    <row r="145" spans="1:15" x14ac:dyDescent="0.3">
      <c r="A145" s="12"/>
      <c r="B145" s="5" t="s">
        <v>76</v>
      </c>
      <c r="C145" s="5" t="s">
        <v>115</v>
      </c>
      <c r="D145" s="75">
        <v>131.84</v>
      </c>
      <c r="E145" s="6">
        <v>2</v>
      </c>
      <c r="F145" s="6">
        <v>2</v>
      </c>
      <c r="G145" s="6">
        <v>1</v>
      </c>
      <c r="H145" s="6">
        <v>2</v>
      </c>
      <c r="I145" s="6"/>
      <c r="J145" s="6"/>
      <c r="K145" s="6"/>
      <c r="L145" s="94">
        <f t="shared" si="12"/>
        <v>922.88</v>
      </c>
      <c r="M145" s="14"/>
      <c r="O145" s="116">
        <f>SUM(E145:K145)</f>
        <v>7</v>
      </c>
    </row>
    <row r="146" spans="1:15" x14ac:dyDescent="0.3">
      <c r="A146" s="12"/>
      <c r="B146" s="5" t="s">
        <v>92</v>
      </c>
      <c r="C146" s="5" t="s">
        <v>115</v>
      </c>
      <c r="D146" s="75">
        <v>131.84</v>
      </c>
      <c r="E146" s="6">
        <v>6</v>
      </c>
      <c r="F146" s="6"/>
      <c r="G146" s="6">
        <v>4</v>
      </c>
      <c r="H146" s="6">
        <v>6</v>
      </c>
      <c r="I146" s="6"/>
      <c r="J146" s="6"/>
      <c r="K146" s="6"/>
      <c r="L146" s="94">
        <f t="shared" si="12"/>
        <v>2109.44</v>
      </c>
      <c r="M146" s="14"/>
      <c r="O146" s="116">
        <f t="shared" si="13"/>
        <v>16</v>
      </c>
    </row>
    <row r="147" spans="1:15" x14ac:dyDescent="0.3">
      <c r="A147" s="12"/>
      <c r="B147" s="5" t="s">
        <v>158</v>
      </c>
      <c r="C147" s="5" t="s">
        <v>115</v>
      </c>
      <c r="D147" s="75">
        <v>131.84</v>
      </c>
      <c r="E147" s="6"/>
      <c r="F147" s="6">
        <v>2</v>
      </c>
      <c r="G147" s="6"/>
      <c r="H147" s="6">
        <v>3</v>
      </c>
      <c r="I147" s="6"/>
      <c r="J147" s="6"/>
      <c r="K147" s="6"/>
      <c r="L147" s="94">
        <f t="shared" si="12"/>
        <v>659.2</v>
      </c>
      <c r="M147" s="14"/>
      <c r="O147" s="116">
        <f t="shared" si="13"/>
        <v>5</v>
      </c>
    </row>
    <row r="148" spans="1:15" x14ac:dyDescent="0.3">
      <c r="A148" s="12"/>
      <c r="B148" s="5" t="s">
        <v>64</v>
      </c>
      <c r="C148" s="5" t="s">
        <v>115</v>
      </c>
      <c r="D148" s="75">
        <v>131.84</v>
      </c>
      <c r="E148" s="6"/>
      <c r="F148" s="6"/>
      <c r="G148" s="6">
        <v>1</v>
      </c>
      <c r="H148" s="6"/>
      <c r="I148" s="6"/>
      <c r="J148" s="6"/>
      <c r="K148" s="6"/>
      <c r="L148" s="94">
        <f t="shared" si="12"/>
        <v>131.84</v>
      </c>
      <c r="M148" s="14"/>
      <c r="O148" s="116">
        <f t="shared" si="13"/>
        <v>1</v>
      </c>
    </row>
    <row r="149" spans="1:15" x14ac:dyDescent="0.3">
      <c r="A149" s="12"/>
      <c r="B149" s="5" t="s">
        <v>159</v>
      </c>
      <c r="C149" s="5" t="s">
        <v>115</v>
      </c>
      <c r="D149" s="75">
        <v>131.84</v>
      </c>
      <c r="E149" s="6"/>
      <c r="F149" s="6"/>
      <c r="G149" s="6"/>
      <c r="H149" s="6"/>
      <c r="I149" s="6">
        <v>0.05</v>
      </c>
      <c r="J149" s="6"/>
      <c r="K149" s="6"/>
      <c r="L149" s="94">
        <f t="shared" si="12"/>
        <v>6.59</v>
      </c>
      <c r="M149" s="14"/>
      <c r="O149" s="116">
        <f t="shared" si="13"/>
        <v>0.05</v>
      </c>
    </row>
    <row r="150" spans="1:15" x14ac:dyDescent="0.3">
      <c r="A150" s="12"/>
      <c r="B150" s="5"/>
      <c r="C150" s="5"/>
      <c r="D150" s="75"/>
      <c r="E150" s="6"/>
      <c r="F150" s="6"/>
      <c r="G150" s="6"/>
      <c r="H150" s="6"/>
      <c r="I150" s="6"/>
      <c r="J150" s="6"/>
      <c r="K150" s="6"/>
      <c r="L150" s="94">
        <f t="shared" si="12"/>
        <v>0</v>
      </c>
      <c r="M150" s="14"/>
      <c r="O150" s="116">
        <f t="shared" si="13"/>
        <v>0</v>
      </c>
    </row>
    <row r="151" spans="1:15" x14ac:dyDescent="0.3">
      <c r="A151" s="12"/>
      <c r="B151" s="5"/>
      <c r="C151" s="5"/>
      <c r="D151" s="75"/>
      <c r="E151" s="6"/>
      <c r="F151" s="6"/>
      <c r="G151" s="6"/>
      <c r="H151" s="6"/>
      <c r="I151" s="6"/>
      <c r="J151" s="6"/>
      <c r="K151" s="6"/>
      <c r="L151" s="94">
        <f t="shared" si="12"/>
        <v>0</v>
      </c>
      <c r="M151" s="14"/>
      <c r="O151" s="116">
        <f t="shared" si="13"/>
        <v>0</v>
      </c>
    </row>
    <row r="152" spans="1:15" x14ac:dyDescent="0.3">
      <c r="A152" s="12"/>
      <c r="B152" s="5"/>
      <c r="C152" s="5"/>
      <c r="D152" s="75"/>
      <c r="E152" s="6"/>
      <c r="F152" s="6"/>
      <c r="G152" s="6"/>
      <c r="H152" s="6"/>
      <c r="I152" s="6"/>
      <c r="J152" s="6"/>
      <c r="K152" s="6"/>
      <c r="L152" s="94">
        <f t="shared" si="12"/>
        <v>0</v>
      </c>
      <c r="M152" s="14"/>
      <c r="O152" s="116">
        <f t="shared" si="13"/>
        <v>0</v>
      </c>
    </row>
    <row r="153" spans="1:15" x14ac:dyDescent="0.3">
      <c r="A153" s="12"/>
      <c r="B153" s="5"/>
      <c r="C153" s="5"/>
      <c r="D153" s="75"/>
      <c r="E153" s="6"/>
      <c r="F153" s="6"/>
      <c r="G153" s="6"/>
      <c r="H153" s="6"/>
      <c r="I153" s="6"/>
      <c r="J153" s="6"/>
      <c r="K153" s="6"/>
      <c r="L153" s="94">
        <f t="shared" si="12"/>
        <v>0</v>
      </c>
      <c r="M153" s="14"/>
      <c r="O153" s="116">
        <f t="shared" si="13"/>
        <v>0</v>
      </c>
    </row>
    <row r="154" spans="1:15" x14ac:dyDescent="0.3">
      <c r="A154" s="12"/>
      <c r="D154" s="43"/>
      <c r="E154" s="44"/>
      <c r="F154" s="44"/>
      <c r="G154" s="44"/>
      <c r="H154" s="44"/>
      <c r="I154" s="44"/>
      <c r="J154" s="44"/>
      <c r="K154" s="44"/>
      <c r="L154" s="45"/>
      <c r="M154" s="14"/>
    </row>
    <row r="155" spans="1:15" x14ac:dyDescent="0.3">
      <c r="A155" s="12"/>
      <c r="D155" s="43"/>
      <c r="E155" s="44"/>
      <c r="F155" s="44"/>
      <c r="G155" s="44"/>
      <c r="H155" s="44"/>
      <c r="I155" s="44"/>
      <c r="J155" s="44"/>
      <c r="K155"/>
      <c r="L155" s="46"/>
      <c r="M155" s="14"/>
    </row>
    <row r="156" spans="1:15" x14ac:dyDescent="0.3">
      <c r="A156" s="12"/>
      <c r="D156" s="43"/>
      <c r="E156" s="44"/>
      <c r="F156" s="44"/>
      <c r="G156" s="44"/>
      <c r="H156" s="44"/>
      <c r="I156" s="44"/>
      <c r="J156" s="44"/>
      <c r="K156" s="169"/>
      <c r="L156" s="45"/>
      <c r="M156" s="14"/>
    </row>
    <row r="157" spans="1:15" ht="29.25" customHeight="1" x14ac:dyDescent="0.3">
      <c r="A157" s="12"/>
      <c r="E157" s="193" t="s">
        <v>160</v>
      </c>
      <c r="F157" s="194"/>
      <c r="G157" s="194"/>
      <c r="H157" s="194"/>
      <c r="I157" s="194"/>
      <c r="J157" s="194"/>
      <c r="K157" s="195"/>
      <c r="L157" s="17"/>
      <c r="M157" s="14"/>
    </row>
    <row r="158" spans="1:15" ht="28.95" customHeight="1" x14ac:dyDescent="0.3">
      <c r="A158" s="12"/>
      <c r="B158" s="36" t="s">
        <v>3</v>
      </c>
      <c r="C158" s="36" t="s">
        <v>8</v>
      </c>
      <c r="D158" s="37" t="s">
        <v>4</v>
      </c>
      <c r="E158" s="38">
        <v>45138</v>
      </c>
      <c r="F158" s="38">
        <f>E158+1</f>
        <v>45139</v>
      </c>
      <c r="G158" s="38">
        <f t="shared" ref="G158" si="14">F158+1</f>
        <v>45140</v>
      </c>
      <c r="H158" s="38">
        <f t="shared" ref="H158" si="15">G158+1</f>
        <v>45141</v>
      </c>
      <c r="I158" s="38">
        <f t="shared" ref="I158" si="16">H158+1</f>
        <v>45142</v>
      </c>
      <c r="J158" s="38">
        <f t="shared" ref="J158" si="17">I158+1</f>
        <v>45143</v>
      </c>
      <c r="K158" s="38">
        <f t="shared" ref="K158" si="18">J158+1</f>
        <v>45144</v>
      </c>
      <c r="L158" s="39" t="s">
        <v>9</v>
      </c>
      <c r="M158" s="14"/>
    </row>
    <row r="159" spans="1:15" x14ac:dyDescent="0.3">
      <c r="A159" s="12"/>
      <c r="B159" s="96" t="s">
        <v>61</v>
      </c>
      <c r="C159" s="5"/>
      <c r="D159" s="75"/>
      <c r="E159" s="6"/>
      <c r="F159" s="6"/>
      <c r="G159" s="6"/>
      <c r="H159" s="6"/>
      <c r="I159" s="6"/>
      <c r="J159" s="6"/>
      <c r="K159" s="6"/>
      <c r="L159" s="94">
        <f t="shared" ref="L159:L179" si="19">ROUND(SUM(E159:K159)*D159,2)</f>
        <v>0</v>
      </c>
      <c r="M159" s="14"/>
      <c r="O159" s="116">
        <f t="shared" ref="O159:O179" si="20">SUM(E159:K159)</f>
        <v>0</v>
      </c>
    </row>
    <row r="160" spans="1:15" x14ac:dyDescent="0.3">
      <c r="A160" s="12"/>
      <c r="B160" s="5" t="s">
        <v>86</v>
      </c>
      <c r="C160" s="5" t="s">
        <v>161</v>
      </c>
      <c r="D160" s="75">
        <v>111.91</v>
      </c>
      <c r="E160" s="6"/>
      <c r="F160" s="6">
        <v>12.5</v>
      </c>
      <c r="G160" s="6"/>
      <c r="H160" s="6"/>
      <c r="I160" s="6"/>
      <c r="J160" s="6"/>
      <c r="K160" s="6"/>
      <c r="L160" s="94">
        <f t="shared" si="19"/>
        <v>1398.88</v>
      </c>
      <c r="M160" s="14"/>
      <c r="O160" s="116">
        <f t="shared" si="20"/>
        <v>12.5</v>
      </c>
    </row>
    <row r="161" spans="1:15" x14ac:dyDescent="0.3">
      <c r="A161" s="12"/>
      <c r="B161" s="5" t="s">
        <v>109</v>
      </c>
      <c r="C161" s="5" t="s">
        <v>161</v>
      </c>
      <c r="D161" s="75">
        <v>111.91</v>
      </c>
      <c r="E161" s="6"/>
      <c r="F161" s="6">
        <v>12.5</v>
      </c>
      <c r="G161" s="6"/>
      <c r="H161" s="6"/>
      <c r="I161" s="6"/>
      <c r="J161" s="6"/>
      <c r="K161" s="6"/>
      <c r="L161" s="94">
        <f t="shared" si="19"/>
        <v>1398.88</v>
      </c>
      <c r="M161" s="14"/>
      <c r="O161" s="116">
        <f t="shared" si="20"/>
        <v>12.5</v>
      </c>
    </row>
    <row r="162" spans="1:15" x14ac:dyDescent="0.3">
      <c r="A162" s="12"/>
      <c r="B162" s="5" t="s">
        <v>77</v>
      </c>
      <c r="C162" s="5" t="s">
        <v>161</v>
      </c>
      <c r="D162" s="75">
        <v>111.91</v>
      </c>
      <c r="E162" s="6"/>
      <c r="F162" s="6">
        <v>12.5</v>
      </c>
      <c r="G162" s="6"/>
      <c r="H162" s="6"/>
      <c r="I162" s="6"/>
      <c r="J162" s="6"/>
      <c r="K162" s="6"/>
      <c r="L162" s="94">
        <f t="shared" si="19"/>
        <v>1398.88</v>
      </c>
      <c r="M162" s="14"/>
      <c r="O162" s="116">
        <f t="shared" si="20"/>
        <v>12.5</v>
      </c>
    </row>
    <row r="163" spans="1:15" x14ac:dyDescent="0.3">
      <c r="A163" s="12"/>
      <c r="B163" s="5"/>
      <c r="C163" s="5"/>
      <c r="D163" s="75"/>
      <c r="E163" s="6"/>
      <c r="F163" s="6"/>
      <c r="G163" s="6"/>
      <c r="H163" s="6"/>
      <c r="I163" s="6"/>
      <c r="J163" s="6"/>
      <c r="K163" s="6"/>
      <c r="L163" s="94">
        <f t="shared" si="19"/>
        <v>0</v>
      </c>
      <c r="M163" s="14"/>
      <c r="O163" s="116">
        <f t="shared" si="20"/>
        <v>0</v>
      </c>
    </row>
    <row r="164" spans="1:15" x14ac:dyDescent="0.3">
      <c r="A164" s="12"/>
      <c r="B164" s="5"/>
      <c r="C164" s="5"/>
      <c r="D164" s="75"/>
      <c r="E164" s="6"/>
      <c r="F164" s="6"/>
      <c r="G164" s="6"/>
      <c r="H164" s="6"/>
      <c r="I164" s="6"/>
      <c r="J164" s="6"/>
      <c r="K164" s="6"/>
      <c r="L164" s="94">
        <f t="shared" si="19"/>
        <v>0</v>
      </c>
      <c r="M164" s="14"/>
      <c r="O164" s="116">
        <f t="shared" si="20"/>
        <v>0</v>
      </c>
    </row>
    <row r="165" spans="1:15" x14ac:dyDescent="0.3">
      <c r="A165" s="12"/>
      <c r="B165" s="96" t="s">
        <v>72</v>
      </c>
      <c r="C165" s="5"/>
      <c r="D165" s="75"/>
      <c r="E165" s="6"/>
      <c r="F165" s="6"/>
      <c r="G165" s="6"/>
      <c r="H165" s="6"/>
      <c r="I165" s="6"/>
      <c r="J165" s="6"/>
      <c r="K165" s="6"/>
      <c r="L165" s="94">
        <f t="shared" si="19"/>
        <v>0</v>
      </c>
      <c r="M165" s="14"/>
      <c r="O165" s="116">
        <f t="shared" si="20"/>
        <v>0</v>
      </c>
    </row>
    <row r="166" spans="1:15" x14ac:dyDescent="0.3">
      <c r="A166" s="12"/>
      <c r="B166" s="5" t="s">
        <v>108</v>
      </c>
      <c r="C166" s="5" t="s">
        <v>161</v>
      </c>
      <c r="D166" s="75">
        <v>111.91</v>
      </c>
      <c r="E166" s="6"/>
      <c r="F166" s="6">
        <v>2.5</v>
      </c>
      <c r="G166" s="6"/>
      <c r="H166" s="6"/>
      <c r="I166" s="6"/>
      <c r="J166" s="6"/>
      <c r="K166" s="6"/>
      <c r="L166" s="94">
        <f t="shared" si="19"/>
        <v>279.77999999999997</v>
      </c>
      <c r="M166" s="14"/>
      <c r="O166" s="116">
        <f t="shared" si="20"/>
        <v>2.5</v>
      </c>
    </row>
    <row r="167" spans="1:15" x14ac:dyDescent="0.3">
      <c r="A167" s="12"/>
      <c r="B167" s="5" t="s">
        <v>109</v>
      </c>
      <c r="C167" s="5" t="s">
        <v>161</v>
      </c>
      <c r="D167" s="75">
        <v>111.91</v>
      </c>
      <c r="E167" s="6"/>
      <c r="F167" s="6">
        <v>2.5</v>
      </c>
      <c r="G167" s="6"/>
      <c r="H167" s="6"/>
      <c r="I167" s="6"/>
      <c r="J167" s="6"/>
      <c r="K167" s="6"/>
      <c r="L167" s="94">
        <f t="shared" si="19"/>
        <v>279.77999999999997</v>
      </c>
      <c r="M167" s="14"/>
      <c r="O167" s="116">
        <f t="shared" si="20"/>
        <v>2.5</v>
      </c>
    </row>
    <row r="168" spans="1:15" x14ac:dyDescent="0.3">
      <c r="A168" s="12"/>
      <c r="B168" s="5" t="s">
        <v>77</v>
      </c>
      <c r="C168" s="5" t="s">
        <v>161</v>
      </c>
      <c r="D168" s="75">
        <v>111.91</v>
      </c>
      <c r="E168" s="6"/>
      <c r="F168" s="6">
        <v>2.5</v>
      </c>
      <c r="G168" s="6"/>
      <c r="H168" s="6"/>
      <c r="I168" s="6"/>
      <c r="J168" s="6"/>
      <c r="K168" s="6"/>
      <c r="L168" s="94">
        <f t="shared" si="19"/>
        <v>279.77999999999997</v>
      </c>
      <c r="M168" s="14"/>
      <c r="O168" s="116">
        <f t="shared" si="20"/>
        <v>2.5</v>
      </c>
    </row>
    <row r="169" spans="1:15" x14ac:dyDescent="0.3">
      <c r="A169" s="12"/>
      <c r="B169" s="5"/>
      <c r="C169" s="5"/>
      <c r="D169" s="75"/>
      <c r="E169" s="6"/>
      <c r="F169" s="6"/>
      <c r="G169" s="6"/>
      <c r="H169" s="6"/>
      <c r="I169" s="6"/>
      <c r="J169" s="6"/>
      <c r="K169" s="6"/>
      <c r="L169" s="94">
        <f t="shared" si="19"/>
        <v>0</v>
      </c>
      <c r="M169" s="14"/>
      <c r="O169" s="116">
        <f t="shared" si="20"/>
        <v>0</v>
      </c>
    </row>
    <row r="170" spans="1:15" x14ac:dyDescent="0.3">
      <c r="A170" s="12"/>
      <c r="B170" s="96" t="s">
        <v>81</v>
      </c>
      <c r="C170" s="5"/>
      <c r="D170" s="75"/>
      <c r="E170" s="6"/>
      <c r="F170" s="6"/>
      <c r="G170" s="6"/>
      <c r="H170" s="6"/>
      <c r="I170" s="6"/>
      <c r="J170" s="6"/>
      <c r="K170" s="6"/>
      <c r="L170" s="94">
        <f t="shared" si="19"/>
        <v>0</v>
      </c>
      <c r="M170" s="14"/>
      <c r="O170" s="116">
        <f t="shared" si="20"/>
        <v>0</v>
      </c>
    </row>
    <row r="171" spans="1:15" x14ac:dyDescent="0.3">
      <c r="A171" s="12"/>
      <c r="B171" s="5"/>
      <c r="C171" s="5"/>
      <c r="D171" s="75"/>
      <c r="E171" s="6"/>
      <c r="F171" s="6"/>
      <c r="G171" s="6"/>
      <c r="H171" s="6"/>
      <c r="I171" s="6"/>
      <c r="J171" s="6"/>
      <c r="K171" s="6"/>
      <c r="L171" s="94">
        <f t="shared" si="19"/>
        <v>0</v>
      </c>
      <c r="M171" s="14"/>
      <c r="O171" s="116">
        <f t="shared" si="20"/>
        <v>0</v>
      </c>
    </row>
    <row r="172" spans="1:15" x14ac:dyDescent="0.3">
      <c r="A172" s="12"/>
      <c r="B172" s="5"/>
      <c r="C172" s="5"/>
      <c r="D172" s="75"/>
      <c r="E172" s="6"/>
      <c r="F172" s="6"/>
      <c r="G172" s="6"/>
      <c r="H172" s="6"/>
      <c r="I172" s="6"/>
      <c r="J172" s="6"/>
      <c r="K172" s="6"/>
      <c r="L172" s="94">
        <f t="shared" si="19"/>
        <v>0</v>
      </c>
      <c r="M172" s="14"/>
      <c r="O172" s="116">
        <f t="shared" si="20"/>
        <v>0</v>
      </c>
    </row>
    <row r="173" spans="1:15" x14ac:dyDescent="0.3">
      <c r="A173" s="12"/>
      <c r="B173" s="5"/>
      <c r="C173" s="5"/>
      <c r="D173" s="75"/>
      <c r="E173" s="6"/>
      <c r="F173" s="6"/>
      <c r="G173" s="6"/>
      <c r="H173" s="6"/>
      <c r="I173" s="6"/>
      <c r="J173" s="6"/>
      <c r="K173" s="6"/>
      <c r="L173" s="94">
        <f t="shared" si="19"/>
        <v>0</v>
      </c>
      <c r="M173" s="14"/>
      <c r="O173" s="116">
        <f t="shared" si="20"/>
        <v>0</v>
      </c>
    </row>
    <row r="174" spans="1:15" x14ac:dyDescent="0.3">
      <c r="A174" s="12"/>
      <c r="B174" s="96" t="s">
        <v>82</v>
      </c>
      <c r="C174" s="5"/>
      <c r="D174" s="75"/>
      <c r="E174" s="6"/>
      <c r="F174" s="6"/>
      <c r="G174" s="6"/>
      <c r="H174" s="6"/>
      <c r="I174" s="6"/>
      <c r="J174" s="6"/>
      <c r="K174" s="6"/>
      <c r="L174" s="94">
        <f t="shared" si="19"/>
        <v>0</v>
      </c>
      <c r="M174" s="14"/>
      <c r="O174" s="116">
        <f t="shared" si="20"/>
        <v>0</v>
      </c>
    </row>
    <row r="175" spans="1:15" x14ac:dyDescent="0.3">
      <c r="A175" s="12"/>
      <c r="B175" s="5" t="s">
        <v>86</v>
      </c>
      <c r="C175" s="5" t="s">
        <v>115</v>
      </c>
      <c r="D175" s="75">
        <v>131.84</v>
      </c>
      <c r="E175" s="6"/>
      <c r="F175" s="6">
        <v>1</v>
      </c>
      <c r="G175" s="6"/>
      <c r="H175" s="6"/>
      <c r="I175" s="6"/>
      <c r="J175" s="6"/>
      <c r="K175" s="6"/>
      <c r="L175" s="94">
        <f t="shared" si="19"/>
        <v>131.84</v>
      </c>
      <c r="M175" s="14"/>
      <c r="O175" s="116">
        <f t="shared" si="20"/>
        <v>1</v>
      </c>
    </row>
    <row r="176" spans="1:15" x14ac:dyDescent="0.3">
      <c r="A176" s="12"/>
      <c r="B176" s="5" t="s">
        <v>64</v>
      </c>
      <c r="C176" s="5" t="s">
        <v>115</v>
      </c>
      <c r="D176" s="75">
        <v>131.84</v>
      </c>
      <c r="E176" s="6">
        <v>1</v>
      </c>
      <c r="F176" s="6"/>
      <c r="G176" s="6">
        <v>1</v>
      </c>
      <c r="H176" s="6"/>
      <c r="I176" s="6"/>
      <c r="J176" s="6"/>
      <c r="K176" s="6">
        <v>1.5</v>
      </c>
      <c r="L176" s="94">
        <f t="shared" si="19"/>
        <v>461.44</v>
      </c>
      <c r="M176" s="14"/>
      <c r="O176" s="116">
        <f t="shared" si="20"/>
        <v>3.5</v>
      </c>
    </row>
    <row r="177" spans="1:15" x14ac:dyDescent="0.3">
      <c r="A177" s="12"/>
      <c r="B177" s="5" t="s">
        <v>158</v>
      </c>
      <c r="C177" s="5" t="s">
        <v>115</v>
      </c>
      <c r="D177" s="75">
        <v>131.84</v>
      </c>
      <c r="E177" s="6">
        <v>1</v>
      </c>
      <c r="F177" s="6"/>
      <c r="G177" s="6">
        <v>2</v>
      </c>
      <c r="H177" s="6"/>
      <c r="I177" s="6"/>
      <c r="J177" s="6"/>
      <c r="K177" s="6"/>
      <c r="L177" s="94">
        <f t="shared" si="19"/>
        <v>395.52</v>
      </c>
      <c r="M177" s="14"/>
      <c r="O177" s="116">
        <f t="shared" si="20"/>
        <v>3</v>
      </c>
    </row>
    <row r="178" spans="1:15" x14ac:dyDescent="0.3">
      <c r="A178" s="12"/>
      <c r="B178" s="5" t="s">
        <v>159</v>
      </c>
      <c r="C178" s="5" t="s">
        <v>115</v>
      </c>
      <c r="D178" s="75">
        <v>131.84</v>
      </c>
      <c r="E178" s="6"/>
      <c r="F178" s="6">
        <v>0.4</v>
      </c>
      <c r="G178" s="6">
        <v>0.2</v>
      </c>
      <c r="H178" s="6"/>
      <c r="I178" s="6"/>
      <c r="J178" s="6"/>
      <c r="K178" s="6">
        <v>0.21</v>
      </c>
      <c r="L178" s="94">
        <f t="shared" si="19"/>
        <v>106.79</v>
      </c>
      <c r="M178" s="14"/>
      <c r="O178" s="116">
        <f t="shared" si="20"/>
        <v>0.81</v>
      </c>
    </row>
    <row r="179" spans="1:15" x14ac:dyDescent="0.3">
      <c r="A179" s="12"/>
      <c r="B179" s="5"/>
      <c r="C179" s="5"/>
      <c r="D179" s="75"/>
      <c r="E179" s="6"/>
      <c r="F179" s="6"/>
      <c r="G179" s="6"/>
      <c r="H179" s="6"/>
      <c r="I179" s="6"/>
      <c r="J179" s="6"/>
      <c r="K179" s="6"/>
      <c r="L179" s="94">
        <f t="shared" si="19"/>
        <v>0</v>
      </c>
      <c r="M179" s="14"/>
      <c r="O179" s="116">
        <f t="shared" si="20"/>
        <v>0</v>
      </c>
    </row>
    <row r="180" spans="1:15" ht="14.25" customHeight="1" x14ac:dyDescent="0.3">
      <c r="A180" s="12"/>
      <c r="D180" s="43"/>
      <c r="E180" s="44"/>
      <c r="F180" s="44"/>
      <c r="G180" s="44"/>
      <c r="H180" s="44"/>
      <c r="I180" s="44"/>
      <c r="J180" s="44"/>
      <c r="K180" s="44"/>
      <c r="L180" s="45"/>
      <c r="M180" s="14"/>
    </row>
    <row r="181" spans="1:15" x14ac:dyDescent="0.3">
      <c r="A181" s="12"/>
      <c r="D181" s="43"/>
      <c r="E181" s="44"/>
      <c r="F181" s="44"/>
      <c r="G181" s="44"/>
      <c r="H181" s="44"/>
      <c r="I181" s="44"/>
      <c r="J181" s="44"/>
      <c r="K181" s="169"/>
      <c r="L181" s="45"/>
      <c r="M181" s="14"/>
    </row>
    <row r="182" spans="1:15" x14ac:dyDescent="0.3">
      <c r="A182" s="12"/>
      <c r="D182" s="43"/>
      <c r="E182" s="44"/>
      <c r="F182" s="44"/>
      <c r="G182" s="44"/>
      <c r="H182" s="44"/>
      <c r="I182" s="44"/>
      <c r="J182" s="44"/>
      <c r="K182" s="169"/>
      <c r="L182" s="45"/>
      <c r="M182" s="14"/>
    </row>
    <row r="183" spans="1:15" ht="29.25" customHeight="1" x14ac:dyDescent="0.3">
      <c r="A183" s="12"/>
      <c r="E183" s="193"/>
      <c r="F183" s="194"/>
      <c r="G183" s="194"/>
      <c r="H183" s="194"/>
      <c r="I183" s="194"/>
      <c r="J183" s="194"/>
      <c r="K183" s="195"/>
      <c r="L183" s="17"/>
      <c r="M183" s="14"/>
    </row>
    <row r="184" spans="1:15" ht="28.95" customHeight="1" x14ac:dyDescent="0.3">
      <c r="A184" s="12"/>
      <c r="B184" s="36" t="s">
        <v>3</v>
      </c>
      <c r="C184" s="36" t="s">
        <v>8</v>
      </c>
      <c r="D184" s="37" t="s">
        <v>4</v>
      </c>
      <c r="E184" s="38">
        <v>45145</v>
      </c>
      <c r="F184" s="38">
        <f>E184+1</f>
        <v>45146</v>
      </c>
      <c r="G184" s="38">
        <f t="shared" ref="G184" si="21">F184+1</f>
        <v>45147</v>
      </c>
      <c r="H184" s="38">
        <f t="shared" ref="H184" si="22">G184+1</f>
        <v>45148</v>
      </c>
      <c r="I184" s="38">
        <f t="shared" ref="I184" si="23">H184+1</f>
        <v>45149</v>
      </c>
      <c r="J184" s="38">
        <f t="shared" ref="J184" si="24">I184+1</f>
        <v>45150</v>
      </c>
      <c r="K184" s="38">
        <f t="shared" ref="K184" si="25">J184+1</f>
        <v>45151</v>
      </c>
      <c r="L184" s="39" t="s">
        <v>9</v>
      </c>
      <c r="M184" s="14"/>
    </row>
    <row r="185" spans="1:15" x14ac:dyDescent="0.3">
      <c r="A185" s="12"/>
      <c r="B185" s="96" t="s">
        <v>61</v>
      </c>
      <c r="C185" s="5"/>
      <c r="D185" s="75"/>
      <c r="E185" s="6"/>
      <c r="F185" s="6"/>
      <c r="G185" s="6"/>
      <c r="H185" s="6"/>
      <c r="I185" s="6"/>
      <c r="J185" s="6"/>
      <c r="K185" s="6"/>
      <c r="L185" s="94">
        <f t="shared" ref="L185:L205" si="26">ROUND(SUM(E185:K185)*D185,2)</f>
        <v>0</v>
      </c>
      <c r="M185" s="14"/>
      <c r="O185" s="116">
        <f t="shared" ref="O185:O205" si="27">SUM(E185:K185)</f>
        <v>0</v>
      </c>
    </row>
    <row r="186" spans="1:15" x14ac:dyDescent="0.3">
      <c r="A186" s="12"/>
      <c r="B186" s="5" t="s">
        <v>86</v>
      </c>
      <c r="C186" s="5" t="s">
        <v>161</v>
      </c>
      <c r="D186" s="75">
        <v>111.91</v>
      </c>
      <c r="E186" s="6"/>
      <c r="F186" s="6"/>
      <c r="G186" s="6"/>
      <c r="H186" s="6"/>
      <c r="I186" s="6"/>
      <c r="J186" s="6"/>
      <c r="K186" s="6"/>
      <c r="L186" s="94">
        <f t="shared" si="26"/>
        <v>0</v>
      </c>
      <c r="M186" s="14"/>
      <c r="O186" s="116">
        <f t="shared" si="27"/>
        <v>0</v>
      </c>
    </row>
    <row r="187" spans="1:15" x14ac:dyDescent="0.3">
      <c r="A187" s="12"/>
      <c r="B187" s="5" t="s">
        <v>109</v>
      </c>
      <c r="C187" s="5" t="s">
        <v>161</v>
      </c>
      <c r="D187" s="75">
        <v>111.91</v>
      </c>
      <c r="E187" s="6"/>
      <c r="F187" s="6"/>
      <c r="G187" s="6"/>
      <c r="H187" s="6"/>
      <c r="I187" s="6"/>
      <c r="J187" s="6"/>
      <c r="K187" s="6"/>
      <c r="L187" s="94">
        <f t="shared" si="26"/>
        <v>0</v>
      </c>
      <c r="M187" s="14"/>
      <c r="O187" s="116">
        <f t="shared" si="27"/>
        <v>0</v>
      </c>
    </row>
    <row r="188" spans="1:15" x14ac:dyDescent="0.3">
      <c r="A188" s="12"/>
      <c r="B188" s="5"/>
      <c r="C188" s="5"/>
      <c r="D188" s="75"/>
      <c r="E188" s="6"/>
      <c r="F188" s="6"/>
      <c r="G188" s="6"/>
      <c r="H188" s="6"/>
      <c r="I188" s="6"/>
      <c r="J188" s="6"/>
      <c r="K188" s="6"/>
      <c r="L188" s="94">
        <f t="shared" si="26"/>
        <v>0</v>
      </c>
      <c r="M188" s="14"/>
      <c r="O188" s="116">
        <f t="shared" si="27"/>
        <v>0</v>
      </c>
    </row>
    <row r="189" spans="1:15" x14ac:dyDescent="0.3">
      <c r="A189" s="12"/>
      <c r="B189" s="5"/>
      <c r="C189" s="5"/>
      <c r="D189" s="75"/>
      <c r="E189" s="6"/>
      <c r="F189" s="6"/>
      <c r="G189" s="6"/>
      <c r="H189" s="6"/>
      <c r="I189" s="6"/>
      <c r="J189" s="6"/>
      <c r="K189" s="6"/>
      <c r="L189" s="94">
        <f t="shared" si="26"/>
        <v>0</v>
      </c>
      <c r="M189" s="14"/>
      <c r="O189" s="116">
        <f t="shared" si="27"/>
        <v>0</v>
      </c>
    </row>
    <row r="190" spans="1:15" x14ac:dyDescent="0.3">
      <c r="A190" s="12"/>
      <c r="B190" s="5"/>
      <c r="C190" s="5"/>
      <c r="D190" s="75"/>
      <c r="E190" s="6"/>
      <c r="F190" s="6"/>
      <c r="G190" s="6"/>
      <c r="H190" s="6"/>
      <c r="I190" s="6"/>
      <c r="J190" s="6"/>
      <c r="K190" s="6"/>
      <c r="L190" s="94">
        <f t="shared" si="26"/>
        <v>0</v>
      </c>
      <c r="M190" s="14"/>
      <c r="O190" s="116">
        <f t="shared" si="27"/>
        <v>0</v>
      </c>
    </row>
    <row r="191" spans="1:15" x14ac:dyDescent="0.3">
      <c r="A191" s="12"/>
      <c r="B191" s="96" t="s">
        <v>72</v>
      </c>
      <c r="C191" s="5"/>
      <c r="D191" s="75"/>
      <c r="E191" s="6"/>
      <c r="F191" s="6"/>
      <c r="G191" s="6"/>
      <c r="H191" s="6"/>
      <c r="I191" s="6"/>
      <c r="J191" s="6"/>
      <c r="K191" s="6"/>
      <c r="L191" s="94">
        <f t="shared" si="26"/>
        <v>0</v>
      </c>
      <c r="M191" s="14"/>
      <c r="O191" s="116">
        <f t="shared" si="27"/>
        <v>0</v>
      </c>
    </row>
    <row r="192" spans="1:15" x14ac:dyDescent="0.3">
      <c r="A192" s="12"/>
      <c r="B192" s="5" t="s">
        <v>108</v>
      </c>
      <c r="C192" s="5" t="s">
        <v>161</v>
      </c>
      <c r="D192" s="75">
        <v>111.91</v>
      </c>
      <c r="E192" s="6"/>
      <c r="F192" s="6"/>
      <c r="G192" s="6"/>
      <c r="H192" s="6"/>
      <c r="I192" s="6">
        <v>2.5</v>
      </c>
      <c r="J192" s="6"/>
      <c r="K192" s="6"/>
      <c r="L192" s="94">
        <f t="shared" si="26"/>
        <v>279.77999999999997</v>
      </c>
      <c r="M192" s="14"/>
      <c r="O192" s="116">
        <f t="shared" si="27"/>
        <v>2.5</v>
      </c>
    </row>
    <row r="193" spans="1:15" x14ac:dyDescent="0.3">
      <c r="A193" s="12"/>
      <c r="B193" s="5" t="s">
        <v>109</v>
      </c>
      <c r="C193" s="5" t="s">
        <v>161</v>
      </c>
      <c r="D193" s="75">
        <v>111.91</v>
      </c>
      <c r="E193" s="6"/>
      <c r="F193" s="6"/>
      <c r="G193" s="6"/>
      <c r="H193" s="6"/>
      <c r="I193" s="6">
        <v>2.5</v>
      </c>
      <c r="J193" s="6"/>
      <c r="K193" s="6"/>
      <c r="L193" s="94">
        <f t="shared" si="26"/>
        <v>279.77999999999997</v>
      </c>
      <c r="M193" s="14"/>
      <c r="O193" s="116">
        <f t="shared" si="27"/>
        <v>2.5</v>
      </c>
    </row>
    <row r="194" spans="1:15" x14ac:dyDescent="0.3">
      <c r="A194" s="12"/>
      <c r="B194" s="5" t="s">
        <v>171</v>
      </c>
      <c r="C194" s="5" t="s">
        <v>161</v>
      </c>
      <c r="D194" s="75">
        <v>111.91</v>
      </c>
      <c r="E194" s="6"/>
      <c r="F194" s="6"/>
      <c r="G194" s="6"/>
      <c r="H194" s="6"/>
      <c r="I194" s="6">
        <v>2.5</v>
      </c>
      <c r="J194" s="6"/>
      <c r="K194" s="6"/>
      <c r="L194" s="94">
        <f t="shared" si="26"/>
        <v>279.77999999999997</v>
      </c>
      <c r="M194" s="14"/>
      <c r="O194" s="116">
        <f t="shared" si="27"/>
        <v>2.5</v>
      </c>
    </row>
    <row r="195" spans="1:15" x14ac:dyDescent="0.3">
      <c r="A195" s="12"/>
      <c r="B195" s="5"/>
      <c r="C195" s="5"/>
      <c r="D195" s="75"/>
      <c r="E195" s="6"/>
      <c r="F195" s="6"/>
      <c r="G195" s="6"/>
      <c r="H195" s="6"/>
      <c r="I195" s="6"/>
      <c r="J195" s="6"/>
      <c r="K195" s="6"/>
      <c r="L195" s="94">
        <f t="shared" si="26"/>
        <v>0</v>
      </c>
      <c r="M195" s="14"/>
      <c r="O195" s="116">
        <f t="shared" si="27"/>
        <v>0</v>
      </c>
    </row>
    <row r="196" spans="1:15" x14ac:dyDescent="0.3">
      <c r="A196" s="12"/>
      <c r="B196" s="96" t="s">
        <v>81</v>
      </c>
      <c r="C196" s="5"/>
      <c r="D196" s="75"/>
      <c r="E196" s="6"/>
      <c r="F196" s="6"/>
      <c r="G196" s="6"/>
      <c r="H196" s="6"/>
      <c r="I196" s="6"/>
      <c r="J196" s="6"/>
      <c r="K196" s="6"/>
      <c r="L196" s="94">
        <f t="shared" si="26"/>
        <v>0</v>
      </c>
      <c r="M196" s="14"/>
      <c r="O196" s="116">
        <f t="shared" si="27"/>
        <v>0</v>
      </c>
    </row>
    <row r="197" spans="1:15" x14ac:dyDescent="0.3">
      <c r="A197" s="12"/>
      <c r="B197" s="5"/>
      <c r="C197" s="5"/>
      <c r="D197" s="75"/>
      <c r="E197" s="6"/>
      <c r="F197" s="6"/>
      <c r="G197" s="6"/>
      <c r="H197" s="6"/>
      <c r="I197" s="6"/>
      <c r="J197" s="6"/>
      <c r="K197" s="6"/>
      <c r="L197" s="94">
        <f t="shared" si="26"/>
        <v>0</v>
      </c>
      <c r="M197" s="14"/>
      <c r="O197" s="116">
        <f t="shared" si="27"/>
        <v>0</v>
      </c>
    </row>
    <row r="198" spans="1:15" x14ac:dyDescent="0.3">
      <c r="A198" s="12"/>
      <c r="B198" s="5"/>
      <c r="C198" s="5"/>
      <c r="D198" s="75"/>
      <c r="E198" s="6"/>
      <c r="F198" s="6"/>
      <c r="G198" s="6"/>
      <c r="H198" s="6"/>
      <c r="I198" s="6"/>
      <c r="J198" s="6"/>
      <c r="K198" s="6"/>
      <c r="L198" s="94">
        <f t="shared" si="26"/>
        <v>0</v>
      </c>
      <c r="M198" s="14"/>
      <c r="O198" s="116">
        <f t="shared" si="27"/>
        <v>0</v>
      </c>
    </row>
    <row r="199" spans="1:15" x14ac:dyDescent="0.3">
      <c r="A199" s="12"/>
      <c r="B199" s="5"/>
      <c r="C199" s="5"/>
      <c r="D199" s="75"/>
      <c r="E199" s="6"/>
      <c r="F199" s="6"/>
      <c r="G199" s="6"/>
      <c r="H199" s="6"/>
      <c r="I199" s="6"/>
      <c r="J199" s="6"/>
      <c r="K199" s="6"/>
      <c r="L199" s="94">
        <f t="shared" si="26"/>
        <v>0</v>
      </c>
      <c r="M199" s="14"/>
      <c r="O199" s="116">
        <f t="shared" si="27"/>
        <v>0</v>
      </c>
    </row>
    <row r="200" spans="1:15" x14ac:dyDescent="0.3">
      <c r="A200" s="12"/>
      <c r="B200" s="96" t="s">
        <v>82</v>
      </c>
      <c r="C200" s="5"/>
      <c r="D200" s="75"/>
      <c r="E200" s="6"/>
      <c r="F200" s="6"/>
      <c r="G200" s="6"/>
      <c r="H200" s="6"/>
      <c r="I200" s="6"/>
      <c r="J200" s="6"/>
      <c r="K200" s="6"/>
      <c r="L200" s="94">
        <f t="shared" si="26"/>
        <v>0</v>
      </c>
      <c r="M200" s="14"/>
      <c r="O200" s="116">
        <f t="shared" si="27"/>
        <v>0</v>
      </c>
    </row>
    <row r="201" spans="1:15" x14ac:dyDescent="0.3">
      <c r="A201" s="12"/>
      <c r="B201" s="5" t="s">
        <v>86</v>
      </c>
      <c r="C201" s="5" t="s">
        <v>115</v>
      </c>
      <c r="D201" s="75">
        <v>131.84</v>
      </c>
      <c r="E201" s="6"/>
      <c r="F201" s="6"/>
      <c r="G201" s="6"/>
      <c r="H201" s="6"/>
      <c r="I201" s="6"/>
      <c r="J201" s="6"/>
      <c r="K201" s="6"/>
      <c r="L201" s="94">
        <f t="shared" si="26"/>
        <v>0</v>
      </c>
      <c r="M201" s="14"/>
      <c r="O201" s="116">
        <f t="shared" si="27"/>
        <v>0</v>
      </c>
    </row>
    <row r="202" spans="1:15" x14ac:dyDescent="0.3">
      <c r="A202" s="12"/>
      <c r="B202" s="5" t="s">
        <v>64</v>
      </c>
      <c r="C202" s="5" t="s">
        <v>115</v>
      </c>
      <c r="D202" s="75">
        <v>131.84</v>
      </c>
      <c r="E202" s="6"/>
      <c r="F202" s="6">
        <v>1</v>
      </c>
      <c r="G202" s="6">
        <v>0.5</v>
      </c>
      <c r="H202" s="6"/>
      <c r="I202" s="6"/>
      <c r="J202" s="6"/>
      <c r="K202" s="6">
        <v>1.5</v>
      </c>
      <c r="L202" s="94">
        <f t="shared" si="26"/>
        <v>395.52</v>
      </c>
      <c r="M202" s="14"/>
      <c r="O202" s="116">
        <f t="shared" si="27"/>
        <v>3</v>
      </c>
    </row>
    <row r="203" spans="1:15" x14ac:dyDescent="0.3">
      <c r="A203" s="12"/>
      <c r="B203" s="5" t="s">
        <v>158</v>
      </c>
      <c r="C203" s="5" t="s">
        <v>115</v>
      </c>
      <c r="D203" s="75">
        <v>131.84</v>
      </c>
      <c r="E203" s="6"/>
      <c r="F203" s="6"/>
      <c r="G203" s="6"/>
      <c r="H203" s="6"/>
      <c r="I203" s="6"/>
      <c r="J203" s="6"/>
      <c r="K203" s="6"/>
      <c r="L203" s="94">
        <f t="shared" si="26"/>
        <v>0</v>
      </c>
      <c r="M203" s="14"/>
      <c r="O203" s="116">
        <f t="shared" si="27"/>
        <v>0</v>
      </c>
    </row>
    <row r="204" spans="1:15" x14ac:dyDescent="0.3">
      <c r="A204" s="12"/>
      <c r="B204" s="5" t="s">
        <v>159</v>
      </c>
      <c r="C204" s="5" t="s">
        <v>115</v>
      </c>
      <c r="D204" s="75">
        <v>131.84</v>
      </c>
      <c r="E204" s="6">
        <v>0.13</v>
      </c>
      <c r="F204" s="6">
        <v>0.08</v>
      </c>
      <c r="G204" s="6"/>
      <c r="H204" s="6">
        <v>0.1</v>
      </c>
      <c r="I204" s="6"/>
      <c r="J204" s="6"/>
      <c r="K204" s="6">
        <v>0.21</v>
      </c>
      <c r="L204" s="94">
        <f t="shared" si="26"/>
        <v>68.56</v>
      </c>
      <c r="M204" s="14"/>
      <c r="O204" s="116">
        <f t="shared" si="27"/>
        <v>0.52</v>
      </c>
    </row>
    <row r="205" spans="1:15" x14ac:dyDescent="0.3">
      <c r="A205" s="12"/>
      <c r="B205" s="5"/>
      <c r="C205" s="5"/>
      <c r="D205" s="75"/>
      <c r="E205" s="6"/>
      <c r="F205" s="6"/>
      <c r="G205" s="6"/>
      <c r="H205" s="6"/>
      <c r="I205" s="6"/>
      <c r="J205" s="6"/>
      <c r="K205" s="6"/>
      <c r="L205" s="94">
        <f t="shared" si="26"/>
        <v>0</v>
      </c>
      <c r="M205" s="14"/>
      <c r="O205" s="116">
        <f t="shared" si="27"/>
        <v>0</v>
      </c>
    </row>
    <row r="206" spans="1:15" x14ac:dyDescent="0.3">
      <c r="A206" s="12"/>
      <c r="D206" s="43"/>
      <c r="E206" s="44"/>
      <c r="F206" s="44"/>
      <c r="G206" s="44"/>
      <c r="H206" s="44"/>
      <c r="I206" s="44"/>
      <c r="J206" s="44"/>
      <c r="K206" s="169"/>
      <c r="L206" s="45"/>
      <c r="M206" s="14"/>
    </row>
    <row r="207" spans="1:15" x14ac:dyDescent="0.3">
      <c r="A207" s="12"/>
      <c r="D207" s="43"/>
      <c r="E207" s="44"/>
      <c r="F207" s="44"/>
      <c r="G207" s="44"/>
      <c r="H207" s="44"/>
      <c r="I207" s="44"/>
      <c r="J207" s="44"/>
      <c r="K207" s="169"/>
      <c r="L207" s="45"/>
      <c r="M207" s="14"/>
    </row>
    <row r="208" spans="1:15" ht="29.25" customHeight="1" x14ac:dyDescent="0.3">
      <c r="A208" s="12"/>
      <c r="E208" s="193" t="s">
        <v>160</v>
      </c>
      <c r="F208" s="194"/>
      <c r="G208" s="194"/>
      <c r="H208" s="194"/>
      <c r="I208" s="194"/>
      <c r="J208" s="194"/>
      <c r="K208" s="195"/>
      <c r="L208" s="17"/>
      <c r="M208" s="14"/>
    </row>
    <row r="209" spans="1:15" ht="28.95" customHeight="1" x14ac:dyDescent="0.3">
      <c r="A209" s="12"/>
      <c r="B209" s="36" t="s">
        <v>3</v>
      </c>
      <c r="C209" s="36" t="s">
        <v>8</v>
      </c>
      <c r="D209" s="37" t="s">
        <v>4</v>
      </c>
      <c r="E209" s="38">
        <v>45152</v>
      </c>
      <c r="F209" s="38">
        <f>E209+1</f>
        <v>45153</v>
      </c>
      <c r="G209" s="38">
        <f t="shared" ref="G209" si="28">F209+1</f>
        <v>45154</v>
      </c>
      <c r="H209" s="38">
        <f t="shared" ref="H209" si="29">G209+1</f>
        <v>45155</v>
      </c>
      <c r="I209" s="38">
        <f t="shared" ref="I209" si="30">H209+1</f>
        <v>45156</v>
      </c>
      <c r="J209" s="38">
        <f t="shared" ref="J209" si="31">I209+1</f>
        <v>45157</v>
      </c>
      <c r="K209" s="38">
        <f t="shared" ref="K209" si="32">J209+1</f>
        <v>45158</v>
      </c>
      <c r="L209" s="39" t="s">
        <v>9</v>
      </c>
      <c r="M209" s="14"/>
    </row>
    <row r="210" spans="1:15" x14ac:dyDescent="0.3">
      <c r="A210" s="12"/>
      <c r="B210" s="96" t="s">
        <v>61</v>
      </c>
      <c r="C210" s="5"/>
      <c r="D210" s="75"/>
      <c r="E210" s="6"/>
      <c r="F210" s="6"/>
      <c r="G210" s="6"/>
      <c r="H210" s="6"/>
      <c r="I210" s="6"/>
      <c r="J210" s="6"/>
      <c r="K210" s="6"/>
      <c r="L210" s="94">
        <f t="shared" ref="L210:L225" si="33">ROUND(SUM(E210:K210)*D210,2)</f>
        <v>0</v>
      </c>
      <c r="M210" s="14"/>
      <c r="O210" s="116">
        <f t="shared" ref="O210:O225" si="34">SUM(E210:K210)</f>
        <v>0</v>
      </c>
    </row>
    <row r="211" spans="1:15" x14ac:dyDescent="0.3">
      <c r="A211" s="12"/>
      <c r="B211" s="5" t="s">
        <v>86</v>
      </c>
      <c r="C211" s="5" t="s">
        <v>161</v>
      </c>
      <c r="D211" s="75">
        <v>111.91</v>
      </c>
      <c r="E211" s="6"/>
      <c r="F211" s="6"/>
      <c r="G211" s="6"/>
      <c r="H211" s="6"/>
      <c r="I211" s="6"/>
      <c r="J211" s="6"/>
      <c r="K211" s="6"/>
      <c r="L211" s="94">
        <f t="shared" si="33"/>
        <v>0</v>
      </c>
      <c r="M211" s="14"/>
      <c r="O211" s="116">
        <f t="shared" si="34"/>
        <v>0</v>
      </c>
    </row>
    <row r="212" spans="1:15" x14ac:dyDescent="0.3">
      <c r="A212" s="12"/>
      <c r="B212" s="5" t="s">
        <v>109</v>
      </c>
      <c r="C212" s="5" t="s">
        <v>161</v>
      </c>
      <c r="D212" s="75">
        <v>111.91</v>
      </c>
      <c r="E212" s="6"/>
      <c r="F212" s="6"/>
      <c r="G212" s="6"/>
      <c r="H212" s="6"/>
      <c r="I212" s="6"/>
      <c r="J212" s="6"/>
      <c r="K212" s="6"/>
      <c r="L212" s="94">
        <f t="shared" si="33"/>
        <v>0</v>
      </c>
      <c r="M212" s="14"/>
      <c r="O212" s="116">
        <f t="shared" si="34"/>
        <v>0</v>
      </c>
    </row>
    <row r="213" spans="1:15" x14ac:dyDescent="0.3">
      <c r="A213" s="12"/>
      <c r="B213" s="5"/>
      <c r="C213" s="5"/>
      <c r="D213" s="75"/>
      <c r="E213" s="6"/>
      <c r="F213" s="6"/>
      <c r="G213" s="6"/>
      <c r="H213" s="6"/>
      <c r="I213" s="6"/>
      <c r="J213" s="6"/>
      <c r="K213" s="6"/>
      <c r="L213" s="94">
        <f t="shared" si="33"/>
        <v>0</v>
      </c>
      <c r="M213" s="14"/>
      <c r="O213" s="116">
        <f t="shared" si="34"/>
        <v>0</v>
      </c>
    </row>
    <row r="214" spans="1:15" x14ac:dyDescent="0.3">
      <c r="A214" s="12"/>
      <c r="B214" s="96" t="s">
        <v>72</v>
      </c>
      <c r="C214" s="5"/>
      <c r="D214" s="75"/>
      <c r="E214" s="6"/>
      <c r="F214" s="6"/>
      <c r="G214" s="6"/>
      <c r="H214" s="6"/>
      <c r="I214" s="6"/>
      <c r="J214" s="6"/>
      <c r="K214" s="6"/>
      <c r="L214" s="94">
        <f t="shared" si="33"/>
        <v>0</v>
      </c>
      <c r="M214" s="14"/>
      <c r="O214" s="116">
        <f t="shared" si="34"/>
        <v>0</v>
      </c>
    </row>
    <row r="215" spans="1:15" x14ac:dyDescent="0.3">
      <c r="A215" s="12"/>
      <c r="B215" s="5" t="s">
        <v>108</v>
      </c>
      <c r="C215" s="5" t="s">
        <v>161</v>
      </c>
      <c r="D215" s="75">
        <v>111.91</v>
      </c>
      <c r="E215" s="6"/>
      <c r="F215" s="6"/>
      <c r="G215" s="6"/>
      <c r="H215" s="6"/>
      <c r="I215" s="6"/>
      <c r="J215" s="6"/>
      <c r="K215" s="6"/>
      <c r="L215" s="94">
        <f t="shared" si="33"/>
        <v>0</v>
      </c>
      <c r="M215" s="14"/>
      <c r="O215" s="116">
        <f t="shared" si="34"/>
        <v>0</v>
      </c>
    </row>
    <row r="216" spans="1:15" x14ac:dyDescent="0.3">
      <c r="A216" s="12"/>
      <c r="B216" s="5" t="s">
        <v>109</v>
      </c>
      <c r="C216" s="5" t="s">
        <v>161</v>
      </c>
      <c r="D216" s="75">
        <v>111.91</v>
      </c>
      <c r="E216" s="6"/>
      <c r="F216" s="6"/>
      <c r="G216" s="6"/>
      <c r="H216" s="6"/>
      <c r="I216" s="6"/>
      <c r="J216" s="6"/>
      <c r="K216" s="6"/>
      <c r="L216" s="94">
        <f t="shared" si="33"/>
        <v>0</v>
      </c>
      <c r="M216" s="14"/>
      <c r="O216" s="116">
        <f t="shared" si="34"/>
        <v>0</v>
      </c>
    </row>
    <row r="217" spans="1:15" x14ac:dyDescent="0.3">
      <c r="A217" s="12"/>
      <c r="B217" s="5" t="s">
        <v>171</v>
      </c>
      <c r="C217" s="5" t="s">
        <v>161</v>
      </c>
      <c r="D217" s="75">
        <v>111.91</v>
      </c>
      <c r="E217" s="6"/>
      <c r="F217" s="6"/>
      <c r="G217" s="6"/>
      <c r="H217" s="6"/>
      <c r="I217" s="6"/>
      <c r="J217" s="6"/>
      <c r="K217" s="6"/>
      <c r="L217" s="94">
        <f t="shared" si="33"/>
        <v>0</v>
      </c>
      <c r="M217" s="14"/>
      <c r="O217" s="116">
        <f t="shared" si="34"/>
        <v>0</v>
      </c>
    </row>
    <row r="218" spans="1:15" x14ac:dyDescent="0.3">
      <c r="A218" s="12"/>
      <c r="B218" s="5"/>
      <c r="C218" s="5"/>
      <c r="D218" s="75"/>
      <c r="E218" s="6"/>
      <c r="F218" s="6"/>
      <c r="G218" s="6"/>
      <c r="H218" s="6"/>
      <c r="I218" s="6"/>
      <c r="J218" s="6"/>
      <c r="K218" s="6"/>
      <c r="L218" s="94">
        <f t="shared" si="33"/>
        <v>0</v>
      </c>
      <c r="M218" s="14"/>
      <c r="O218" s="116">
        <f t="shared" si="34"/>
        <v>0</v>
      </c>
    </row>
    <row r="219" spans="1:15" x14ac:dyDescent="0.3">
      <c r="A219" s="12"/>
      <c r="B219" s="96" t="s">
        <v>81</v>
      </c>
      <c r="C219" s="5"/>
      <c r="D219" s="75"/>
      <c r="E219" s="6"/>
      <c r="F219" s="6"/>
      <c r="G219" s="6"/>
      <c r="H219" s="6"/>
      <c r="I219" s="6"/>
      <c r="J219" s="6"/>
      <c r="K219" s="6"/>
      <c r="L219" s="94">
        <f t="shared" si="33"/>
        <v>0</v>
      </c>
      <c r="M219" s="14"/>
      <c r="O219" s="116">
        <f t="shared" si="34"/>
        <v>0</v>
      </c>
    </row>
    <row r="220" spans="1:15" x14ac:dyDescent="0.3">
      <c r="A220" s="12"/>
      <c r="B220" s="96" t="s">
        <v>82</v>
      </c>
      <c r="C220" s="5"/>
      <c r="D220" s="75"/>
      <c r="E220" s="6"/>
      <c r="F220" s="6"/>
      <c r="G220" s="6"/>
      <c r="H220" s="6"/>
      <c r="I220" s="6"/>
      <c r="J220" s="6"/>
      <c r="K220" s="6"/>
      <c r="L220" s="94">
        <f t="shared" si="33"/>
        <v>0</v>
      </c>
      <c r="M220" s="14"/>
      <c r="O220" s="116">
        <f t="shared" si="34"/>
        <v>0</v>
      </c>
    </row>
    <row r="221" spans="1:15" x14ac:dyDescent="0.3">
      <c r="A221" s="12"/>
      <c r="B221" s="5" t="s">
        <v>86</v>
      </c>
      <c r="C221" s="5" t="s">
        <v>115</v>
      </c>
      <c r="D221" s="75">
        <v>131.84</v>
      </c>
      <c r="E221" s="6"/>
      <c r="F221" s="6"/>
      <c r="G221" s="6"/>
      <c r="H221" s="6"/>
      <c r="I221" s="6"/>
      <c r="J221" s="6"/>
      <c r="K221" s="6"/>
      <c r="L221" s="94">
        <f t="shared" si="33"/>
        <v>0</v>
      </c>
      <c r="M221" s="14"/>
      <c r="O221" s="116">
        <f t="shared" si="34"/>
        <v>0</v>
      </c>
    </row>
    <row r="222" spans="1:15" x14ac:dyDescent="0.3">
      <c r="A222" s="12"/>
      <c r="B222" s="5" t="s">
        <v>64</v>
      </c>
      <c r="C222" s="5" t="s">
        <v>115</v>
      </c>
      <c r="D222" s="75">
        <v>131.84</v>
      </c>
      <c r="E222" s="6">
        <v>3</v>
      </c>
      <c r="F222" s="6"/>
      <c r="G222" s="6"/>
      <c r="H222" s="6"/>
      <c r="I222" s="6"/>
      <c r="J222" s="6"/>
      <c r="K222" s="6">
        <v>1.5</v>
      </c>
      <c r="L222" s="94">
        <f t="shared" si="33"/>
        <v>593.28</v>
      </c>
      <c r="M222" s="14"/>
      <c r="O222" s="116">
        <f t="shared" si="34"/>
        <v>4.5</v>
      </c>
    </row>
    <row r="223" spans="1:15" x14ac:dyDescent="0.3">
      <c r="A223" s="12"/>
      <c r="B223" s="5" t="s">
        <v>158</v>
      </c>
      <c r="C223" s="5" t="s">
        <v>115</v>
      </c>
      <c r="D223" s="75">
        <v>131.84</v>
      </c>
      <c r="E223" s="6">
        <v>4</v>
      </c>
      <c r="F223" s="6"/>
      <c r="G223" s="6"/>
      <c r="H223" s="6">
        <v>1</v>
      </c>
      <c r="I223" s="6">
        <v>5</v>
      </c>
      <c r="J223" s="6"/>
      <c r="K223" s="6"/>
      <c r="L223" s="94">
        <f t="shared" si="33"/>
        <v>1318.4</v>
      </c>
      <c r="M223" s="14"/>
      <c r="O223" s="116">
        <f t="shared" si="34"/>
        <v>10</v>
      </c>
    </row>
    <row r="224" spans="1:15" x14ac:dyDescent="0.3">
      <c r="A224" s="12"/>
      <c r="B224" s="5" t="s">
        <v>159</v>
      </c>
      <c r="C224" s="5" t="s">
        <v>115</v>
      </c>
      <c r="D224" s="75">
        <v>131.84</v>
      </c>
      <c r="E224" s="6"/>
      <c r="F224" s="6"/>
      <c r="G224" s="6"/>
      <c r="H224" s="6">
        <v>0.08</v>
      </c>
      <c r="I224" s="6"/>
      <c r="J224" s="6"/>
      <c r="K224" s="6">
        <v>0.21</v>
      </c>
      <c r="L224" s="94">
        <f t="shared" si="33"/>
        <v>38.229999999999997</v>
      </c>
      <c r="M224" s="14"/>
      <c r="O224" s="116">
        <f t="shared" si="34"/>
        <v>0.28999999999999998</v>
      </c>
    </row>
    <row r="225" spans="1:15" x14ac:dyDescent="0.3">
      <c r="A225" s="12"/>
      <c r="B225" s="5" t="s">
        <v>65</v>
      </c>
      <c r="C225" s="5" t="s">
        <v>115</v>
      </c>
      <c r="D225" s="75">
        <v>131.84</v>
      </c>
      <c r="E225" s="6">
        <v>2</v>
      </c>
      <c r="F225" s="6"/>
      <c r="G225" s="6"/>
      <c r="H225" s="6"/>
      <c r="I225" s="6"/>
      <c r="J225" s="6"/>
      <c r="K225" s="6"/>
      <c r="L225" s="94">
        <f t="shared" si="33"/>
        <v>263.68</v>
      </c>
      <c r="M225" s="14"/>
      <c r="O225" s="116">
        <f t="shared" si="34"/>
        <v>2</v>
      </c>
    </row>
    <row r="226" spans="1:15" x14ac:dyDescent="0.3">
      <c r="A226" s="12"/>
      <c r="B226" s="166"/>
      <c r="C226" s="166"/>
      <c r="D226" s="166"/>
      <c r="E226" s="166"/>
      <c r="F226" s="166"/>
      <c r="G226" s="166"/>
      <c r="H226" s="166"/>
      <c r="I226" s="166"/>
      <c r="J226" s="166"/>
      <c r="K226" s="166"/>
      <c r="L226" s="166"/>
      <c r="M226" s="14"/>
      <c r="O226" s="116"/>
    </row>
    <row r="227" spans="1:15" x14ac:dyDescent="0.3">
      <c r="A227" s="12"/>
      <c r="B227" s="166"/>
      <c r="C227" s="166"/>
      <c r="D227" s="166"/>
      <c r="E227" s="166"/>
      <c r="F227" s="166"/>
      <c r="G227" s="166"/>
      <c r="H227" s="166"/>
      <c r="I227" s="166"/>
      <c r="J227" s="166"/>
      <c r="K227" s="166"/>
      <c r="L227" s="166"/>
      <c r="M227" s="14"/>
      <c r="O227" s="116"/>
    </row>
    <row r="228" spans="1:15" x14ac:dyDescent="0.3">
      <c r="A228" s="12"/>
      <c r="E228" s="193" t="s">
        <v>33</v>
      </c>
      <c r="F228" s="194"/>
      <c r="G228" s="194"/>
      <c r="H228" s="194"/>
      <c r="I228" s="194"/>
      <c r="J228" s="194"/>
      <c r="K228" s="195"/>
      <c r="L228" s="17"/>
      <c r="M228" s="14"/>
    </row>
    <row r="229" spans="1:15" ht="28.8" x14ac:dyDescent="0.3">
      <c r="A229" s="12"/>
      <c r="B229" s="36" t="s">
        <v>3</v>
      </c>
      <c r="C229" s="36" t="s">
        <v>8</v>
      </c>
      <c r="D229" s="37" t="s">
        <v>4</v>
      </c>
      <c r="E229" s="38">
        <v>45159</v>
      </c>
      <c r="F229" s="38">
        <f>E229+1</f>
        <v>45160</v>
      </c>
      <c r="G229" s="38">
        <f t="shared" ref="G229" si="35">F229+1</f>
        <v>45161</v>
      </c>
      <c r="H229" s="38">
        <f t="shared" ref="H229" si="36">G229+1</f>
        <v>45162</v>
      </c>
      <c r="I229" s="38">
        <f t="shared" ref="I229" si="37">H229+1</f>
        <v>45163</v>
      </c>
      <c r="J229" s="38">
        <f t="shared" ref="J229" si="38">I229+1</f>
        <v>45164</v>
      </c>
      <c r="K229" s="38">
        <f t="shared" ref="K229" si="39">J229+1</f>
        <v>45165</v>
      </c>
      <c r="L229" s="39" t="s">
        <v>9</v>
      </c>
      <c r="M229" s="14"/>
    </row>
    <row r="230" spans="1:15" x14ac:dyDescent="0.3">
      <c r="A230" s="12"/>
      <c r="B230" s="96" t="s">
        <v>61</v>
      </c>
      <c r="C230" s="5"/>
      <c r="D230" s="75"/>
      <c r="E230" s="6"/>
      <c r="F230" s="6"/>
      <c r="G230" s="6"/>
      <c r="H230" s="6"/>
      <c r="I230" s="6"/>
      <c r="J230" s="6"/>
      <c r="K230" s="6"/>
      <c r="L230" s="94">
        <f t="shared" ref="L230:L251" si="40">ROUND(SUM(E230:K230)*D230,2)</f>
        <v>0</v>
      </c>
      <c r="M230" s="14"/>
    </row>
    <row r="231" spans="1:15" x14ac:dyDescent="0.3">
      <c r="A231" s="12"/>
      <c r="B231" s="5"/>
      <c r="C231" s="5"/>
      <c r="D231" s="75"/>
      <c r="E231" s="6"/>
      <c r="F231" s="6"/>
      <c r="G231" s="6"/>
      <c r="H231" s="6"/>
      <c r="I231" s="6"/>
      <c r="J231" s="6"/>
      <c r="K231" s="6"/>
      <c r="L231" s="94">
        <f t="shared" si="40"/>
        <v>0</v>
      </c>
      <c r="M231" s="14"/>
    </row>
    <row r="232" spans="1:15" x14ac:dyDescent="0.3">
      <c r="A232" s="12"/>
      <c r="B232" s="5"/>
      <c r="C232" s="5"/>
      <c r="D232" s="75"/>
      <c r="E232" s="6"/>
      <c r="F232" s="6"/>
      <c r="G232" s="6"/>
      <c r="H232" s="6"/>
      <c r="I232" s="6"/>
      <c r="J232" s="6"/>
      <c r="K232" s="6"/>
      <c r="L232" s="94">
        <f t="shared" si="40"/>
        <v>0</v>
      </c>
      <c r="M232" s="14"/>
    </row>
    <row r="233" spans="1:15" x14ac:dyDescent="0.3">
      <c r="A233" s="12"/>
      <c r="B233" s="5"/>
      <c r="C233" s="5"/>
      <c r="D233" s="75"/>
      <c r="E233" s="6"/>
      <c r="F233" s="6"/>
      <c r="G233" s="6"/>
      <c r="H233" s="6"/>
      <c r="I233" s="6"/>
      <c r="J233" s="6"/>
      <c r="K233" s="6"/>
      <c r="L233" s="94">
        <f t="shared" si="40"/>
        <v>0</v>
      </c>
      <c r="M233" s="14"/>
    </row>
    <row r="234" spans="1:15" x14ac:dyDescent="0.3">
      <c r="A234" s="12"/>
      <c r="B234" s="5"/>
      <c r="C234" s="5"/>
      <c r="D234" s="75"/>
      <c r="E234" s="6"/>
      <c r="F234" s="6"/>
      <c r="G234" s="6"/>
      <c r="H234" s="6"/>
      <c r="I234" s="6"/>
      <c r="J234" s="6"/>
      <c r="K234" s="6"/>
      <c r="L234" s="94">
        <f t="shared" si="40"/>
        <v>0</v>
      </c>
      <c r="M234" s="14"/>
    </row>
    <row r="235" spans="1:15" x14ac:dyDescent="0.3">
      <c r="A235" s="12"/>
      <c r="B235" s="96" t="s">
        <v>72</v>
      </c>
      <c r="C235" s="5"/>
      <c r="D235" s="75"/>
      <c r="E235" s="6"/>
      <c r="F235" s="6"/>
      <c r="G235" s="6"/>
      <c r="H235" s="6"/>
      <c r="I235" s="6"/>
      <c r="J235" s="6"/>
      <c r="K235" s="6"/>
      <c r="L235" s="94">
        <f t="shared" si="40"/>
        <v>0</v>
      </c>
      <c r="M235" s="14"/>
    </row>
    <row r="236" spans="1:15" x14ac:dyDescent="0.3">
      <c r="A236" s="12"/>
      <c r="B236" s="5"/>
      <c r="C236" s="5"/>
      <c r="D236" s="75"/>
      <c r="E236" s="6"/>
      <c r="F236" s="6"/>
      <c r="G236" s="6"/>
      <c r="H236" s="6"/>
      <c r="I236" s="6"/>
      <c r="J236" s="6"/>
      <c r="K236" s="6"/>
      <c r="L236" s="94">
        <f t="shared" si="40"/>
        <v>0</v>
      </c>
      <c r="M236" s="14"/>
    </row>
    <row r="237" spans="1:15" x14ac:dyDescent="0.3">
      <c r="A237" s="12"/>
      <c r="B237" s="5"/>
      <c r="C237" s="5"/>
      <c r="D237" s="75"/>
      <c r="E237" s="6"/>
      <c r="F237" s="6"/>
      <c r="G237" s="6"/>
      <c r="H237" s="6"/>
      <c r="I237" s="6"/>
      <c r="J237" s="6"/>
      <c r="K237" s="6"/>
      <c r="L237" s="94">
        <f t="shared" si="40"/>
        <v>0</v>
      </c>
      <c r="M237" s="14"/>
    </row>
    <row r="238" spans="1:15" x14ac:dyDescent="0.3">
      <c r="A238" s="12"/>
      <c r="B238" s="5"/>
      <c r="C238" s="5"/>
      <c r="D238" s="75"/>
      <c r="E238" s="6"/>
      <c r="F238" s="6"/>
      <c r="G238" s="6"/>
      <c r="H238" s="6"/>
      <c r="I238" s="6"/>
      <c r="J238" s="6"/>
      <c r="K238" s="6"/>
      <c r="L238" s="94">
        <f t="shared" si="40"/>
        <v>0</v>
      </c>
      <c r="M238" s="14"/>
    </row>
    <row r="239" spans="1:15" x14ac:dyDescent="0.3">
      <c r="A239" s="12"/>
      <c r="B239" s="96" t="s">
        <v>81</v>
      </c>
      <c r="C239" s="5"/>
      <c r="D239" s="75"/>
      <c r="E239" s="6"/>
      <c r="F239" s="6"/>
      <c r="G239" s="6"/>
      <c r="H239" s="6"/>
      <c r="I239" s="6"/>
      <c r="J239" s="6"/>
      <c r="K239" s="6"/>
      <c r="L239" s="94">
        <f t="shared" si="40"/>
        <v>0</v>
      </c>
      <c r="M239" s="14"/>
    </row>
    <row r="240" spans="1:15" x14ac:dyDescent="0.3">
      <c r="A240" s="12"/>
      <c r="B240" s="5"/>
      <c r="C240" s="5"/>
      <c r="D240" s="75"/>
      <c r="E240" s="6"/>
      <c r="F240" s="6"/>
      <c r="G240" s="6"/>
      <c r="H240" s="6"/>
      <c r="I240" s="6"/>
      <c r="J240" s="6"/>
      <c r="K240" s="6"/>
      <c r="L240" s="94">
        <f t="shared" si="40"/>
        <v>0</v>
      </c>
      <c r="M240" s="14"/>
    </row>
    <row r="241" spans="1:13" x14ac:dyDescent="0.3">
      <c r="A241" s="12"/>
      <c r="B241" s="5"/>
      <c r="C241" s="5"/>
      <c r="D241" s="75"/>
      <c r="E241" s="6"/>
      <c r="F241" s="6"/>
      <c r="G241" s="6"/>
      <c r="H241" s="6"/>
      <c r="I241" s="6"/>
      <c r="J241" s="6"/>
      <c r="K241" s="6"/>
      <c r="L241" s="94">
        <f t="shared" si="40"/>
        <v>0</v>
      </c>
      <c r="M241" s="14"/>
    </row>
    <row r="242" spans="1:13" x14ac:dyDescent="0.3">
      <c r="A242" s="12"/>
      <c r="B242" s="96" t="s">
        <v>82</v>
      </c>
      <c r="C242" s="5"/>
      <c r="D242" s="75"/>
      <c r="E242" s="6"/>
      <c r="F242" s="6"/>
      <c r="G242" s="6"/>
      <c r="H242" s="6"/>
      <c r="I242" s="6"/>
      <c r="J242" s="6"/>
      <c r="K242" s="6"/>
      <c r="L242" s="94">
        <f t="shared" si="40"/>
        <v>0</v>
      </c>
      <c r="M242" s="14"/>
    </row>
    <row r="243" spans="1:13" x14ac:dyDescent="0.3">
      <c r="A243" s="12"/>
      <c r="B243" s="5" t="s">
        <v>76</v>
      </c>
      <c r="C243" s="5" t="s">
        <v>115</v>
      </c>
      <c r="D243" s="75">
        <v>131.84</v>
      </c>
      <c r="E243" s="6"/>
      <c r="F243" s="6"/>
      <c r="G243" s="6"/>
      <c r="H243" s="6"/>
      <c r="I243" s="6"/>
      <c r="J243" s="6"/>
      <c r="K243" s="6"/>
      <c r="L243" s="94">
        <f t="shared" si="40"/>
        <v>0</v>
      </c>
      <c r="M243" s="14"/>
    </row>
    <row r="244" spans="1:13" x14ac:dyDescent="0.3">
      <c r="A244" s="12"/>
      <c r="B244" s="5" t="s">
        <v>92</v>
      </c>
      <c r="C244" s="5" t="s">
        <v>115</v>
      </c>
      <c r="D244" s="75">
        <v>131.84</v>
      </c>
      <c r="E244" s="6">
        <v>6</v>
      </c>
      <c r="F244" s="6"/>
      <c r="G244" s="6">
        <v>4</v>
      </c>
      <c r="H244" s="6">
        <v>6</v>
      </c>
      <c r="I244" s="6"/>
      <c r="J244" s="6"/>
      <c r="K244" s="6"/>
      <c r="L244" s="94">
        <f t="shared" si="40"/>
        <v>2109.44</v>
      </c>
      <c r="M244" s="14"/>
    </row>
    <row r="245" spans="1:13" x14ac:dyDescent="0.3">
      <c r="A245" s="12"/>
      <c r="B245" s="5" t="s">
        <v>158</v>
      </c>
      <c r="C245" s="5" t="s">
        <v>115</v>
      </c>
      <c r="D245" s="75">
        <v>131.84</v>
      </c>
      <c r="E245" s="6"/>
      <c r="F245" s="6">
        <v>2</v>
      </c>
      <c r="G245" s="6"/>
      <c r="H245" s="6">
        <v>3</v>
      </c>
      <c r="I245" s="6"/>
      <c r="J245" s="6"/>
      <c r="K245" s="6"/>
      <c r="L245" s="94">
        <f t="shared" si="40"/>
        <v>659.2</v>
      </c>
      <c r="M245" s="14"/>
    </row>
    <row r="246" spans="1:13" x14ac:dyDescent="0.3">
      <c r="A246" s="12"/>
      <c r="B246" s="5" t="s">
        <v>64</v>
      </c>
      <c r="C246" s="5" t="s">
        <v>115</v>
      </c>
      <c r="D246" s="75">
        <v>131.84</v>
      </c>
      <c r="E246" s="6"/>
      <c r="F246" s="6"/>
      <c r="G246" s="6">
        <v>1</v>
      </c>
      <c r="H246" s="6"/>
      <c r="I246" s="6"/>
      <c r="J246" s="6"/>
      <c r="K246" s="6"/>
      <c r="L246" s="94">
        <f t="shared" si="40"/>
        <v>131.84</v>
      </c>
      <c r="M246" s="14"/>
    </row>
    <row r="247" spans="1:13" x14ac:dyDescent="0.3">
      <c r="A247" s="12"/>
      <c r="B247" s="5" t="s">
        <v>159</v>
      </c>
      <c r="C247" s="5" t="s">
        <v>115</v>
      </c>
      <c r="D247" s="75">
        <v>131.84</v>
      </c>
      <c r="E247" s="6"/>
      <c r="F247" s="6"/>
      <c r="G247" s="6"/>
      <c r="H247" s="6"/>
      <c r="I247" s="6">
        <v>0.05</v>
      </c>
      <c r="J247" s="6"/>
      <c r="K247" s="6"/>
      <c r="L247" s="94">
        <f t="shared" si="40"/>
        <v>6.59</v>
      </c>
      <c r="M247" s="14"/>
    </row>
    <row r="248" spans="1:13" x14ac:dyDescent="0.3">
      <c r="A248" s="12"/>
      <c r="B248" s="5"/>
      <c r="C248" s="5"/>
      <c r="D248" s="75"/>
      <c r="E248" s="6"/>
      <c r="F248" s="6"/>
      <c r="G248" s="6"/>
      <c r="H248" s="6"/>
      <c r="I248" s="6"/>
      <c r="J248" s="6"/>
      <c r="K248" s="6"/>
      <c r="L248" s="94">
        <f t="shared" si="40"/>
        <v>0</v>
      </c>
      <c r="M248" s="14"/>
    </row>
    <row r="249" spans="1:13" x14ac:dyDescent="0.3">
      <c r="A249" s="12"/>
      <c r="B249" s="5"/>
      <c r="C249" s="5"/>
      <c r="D249" s="75"/>
      <c r="E249" s="6"/>
      <c r="F249" s="6"/>
      <c r="G249" s="6"/>
      <c r="H249" s="6"/>
      <c r="I249" s="6"/>
      <c r="J249" s="6"/>
      <c r="K249" s="6"/>
      <c r="L249" s="94">
        <f t="shared" si="40"/>
        <v>0</v>
      </c>
      <c r="M249" s="14"/>
    </row>
    <row r="250" spans="1:13" x14ac:dyDescent="0.3">
      <c r="A250" s="12"/>
      <c r="B250" s="5"/>
      <c r="C250" s="5"/>
      <c r="D250" s="75"/>
      <c r="E250" s="6"/>
      <c r="F250" s="6"/>
      <c r="G250" s="6"/>
      <c r="H250" s="6"/>
      <c r="I250" s="6"/>
      <c r="J250" s="6"/>
      <c r="K250" s="6"/>
      <c r="L250" s="94">
        <f t="shared" si="40"/>
        <v>0</v>
      </c>
      <c r="M250" s="14"/>
    </row>
    <row r="251" spans="1:13" x14ac:dyDescent="0.3">
      <c r="A251" s="12"/>
      <c r="B251" s="5"/>
      <c r="C251" s="5"/>
      <c r="D251" s="75"/>
      <c r="E251" s="6"/>
      <c r="F251" s="6"/>
      <c r="G251" s="6"/>
      <c r="H251" s="6"/>
      <c r="I251" s="6"/>
      <c r="J251" s="6"/>
      <c r="K251" s="6"/>
      <c r="L251" s="94">
        <f t="shared" si="40"/>
        <v>0</v>
      </c>
      <c r="M251" s="14"/>
    </row>
    <row r="252" spans="1:13" x14ac:dyDescent="0.3">
      <c r="A252" s="12"/>
      <c r="M252" s="14"/>
    </row>
    <row r="253" spans="1:13" x14ac:dyDescent="0.3">
      <c r="A253" s="12"/>
      <c r="M253" s="14"/>
    </row>
    <row r="254" spans="1:13" x14ac:dyDescent="0.3">
      <c r="A254" s="12"/>
      <c r="E254" s="193" t="s">
        <v>33</v>
      </c>
      <c r="F254" s="194"/>
      <c r="G254" s="194"/>
      <c r="H254" s="194"/>
      <c r="I254" s="194"/>
      <c r="J254" s="194"/>
      <c r="K254" s="195"/>
      <c r="L254" s="17"/>
      <c r="M254" s="14"/>
    </row>
    <row r="255" spans="1:13" ht="28.8" x14ac:dyDescent="0.3">
      <c r="A255" s="12"/>
      <c r="B255" s="36" t="s">
        <v>3</v>
      </c>
      <c r="C255" s="36" t="s">
        <v>8</v>
      </c>
      <c r="D255" s="37" t="s">
        <v>4</v>
      </c>
      <c r="E255" s="38">
        <v>45208</v>
      </c>
      <c r="F255" s="38">
        <f>E255+1</f>
        <v>45209</v>
      </c>
      <c r="G255" s="38">
        <f t="shared" ref="G255" si="41">F255+1</f>
        <v>45210</v>
      </c>
      <c r="H255" s="38">
        <f t="shared" ref="H255" si="42">G255+1</f>
        <v>45211</v>
      </c>
      <c r="I255" s="38">
        <f t="shared" ref="I255" si="43">H255+1</f>
        <v>45212</v>
      </c>
      <c r="J255" s="38">
        <f t="shared" ref="J255" si="44">I255+1</f>
        <v>45213</v>
      </c>
      <c r="K255" s="38">
        <f t="shared" ref="K255" si="45">J255+1</f>
        <v>45214</v>
      </c>
      <c r="L255" s="39" t="s">
        <v>9</v>
      </c>
      <c r="M255" s="14"/>
    </row>
    <row r="256" spans="1:13" x14ac:dyDescent="0.3">
      <c r="A256" s="12"/>
      <c r="B256" s="96" t="s">
        <v>61</v>
      </c>
      <c r="C256" s="5"/>
      <c r="D256" s="75"/>
      <c r="E256" s="6"/>
      <c r="F256" s="6"/>
      <c r="G256" s="6"/>
      <c r="H256" s="6"/>
      <c r="I256" s="6"/>
      <c r="J256" s="6"/>
      <c r="K256" s="6"/>
      <c r="L256" s="94">
        <f t="shared" ref="L256:L280" si="46">ROUND(SUM(E256:K256)*D256,2)</f>
        <v>0</v>
      </c>
      <c r="M256" s="14"/>
    </row>
    <row r="257" spans="1:13" x14ac:dyDescent="0.3">
      <c r="A257" s="12"/>
      <c r="B257" s="167" t="s">
        <v>76</v>
      </c>
      <c r="C257" s="5" t="s">
        <v>172</v>
      </c>
      <c r="D257" s="75">
        <v>111.91</v>
      </c>
      <c r="E257" s="6"/>
      <c r="F257" s="6"/>
      <c r="G257" s="6"/>
      <c r="H257" s="6"/>
      <c r="I257" s="6">
        <v>9</v>
      </c>
      <c r="J257" s="6"/>
      <c r="K257" s="6"/>
      <c r="L257" s="94">
        <f t="shared" si="46"/>
        <v>1007.19</v>
      </c>
      <c r="M257" s="14"/>
    </row>
    <row r="258" spans="1:13" x14ac:dyDescent="0.3">
      <c r="A258" s="12"/>
      <c r="B258" s="167" t="s">
        <v>173</v>
      </c>
      <c r="C258" s="5" t="s">
        <v>161</v>
      </c>
      <c r="D258" s="75">
        <v>111.91</v>
      </c>
      <c r="E258" s="6"/>
      <c r="F258" s="6"/>
      <c r="G258" s="6"/>
      <c r="H258" s="6"/>
      <c r="I258" s="6">
        <v>9</v>
      </c>
      <c r="J258" s="6"/>
      <c r="K258" s="6"/>
      <c r="L258" s="94">
        <f t="shared" si="46"/>
        <v>1007.19</v>
      </c>
      <c r="M258" s="14"/>
    </row>
    <row r="259" spans="1:13" x14ac:dyDescent="0.3">
      <c r="A259" s="12"/>
      <c r="B259" s="167" t="s">
        <v>174</v>
      </c>
      <c r="C259" s="5" t="s">
        <v>161</v>
      </c>
      <c r="D259" s="75">
        <v>111.91</v>
      </c>
      <c r="E259" s="6"/>
      <c r="F259" s="6"/>
      <c r="G259" s="6"/>
      <c r="H259" s="6"/>
      <c r="I259" s="6">
        <v>9</v>
      </c>
      <c r="J259" s="6"/>
      <c r="K259" s="6"/>
      <c r="L259" s="94">
        <f t="shared" si="46"/>
        <v>1007.19</v>
      </c>
      <c r="M259" s="14"/>
    </row>
    <row r="260" spans="1:13" x14ac:dyDescent="0.3">
      <c r="A260" s="12"/>
      <c r="B260" s="167" t="s">
        <v>77</v>
      </c>
      <c r="C260" s="5" t="s">
        <v>161</v>
      </c>
      <c r="D260" s="75">
        <v>111.91</v>
      </c>
      <c r="E260" s="6"/>
      <c r="F260" s="6"/>
      <c r="G260" s="6"/>
      <c r="H260" s="6"/>
      <c r="I260" s="6">
        <v>9</v>
      </c>
      <c r="J260" s="6"/>
      <c r="K260" s="6"/>
      <c r="L260" s="94">
        <f t="shared" si="46"/>
        <v>1007.19</v>
      </c>
      <c r="M260" s="14"/>
    </row>
    <row r="261" spans="1:13" x14ac:dyDescent="0.3">
      <c r="A261" s="12"/>
      <c r="B261" s="5"/>
      <c r="C261" s="5"/>
      <c r="D261" s="75"/>
      <c r="E261" s="6"/>
      <c r="F261" s="6"/>
      <c r="G261" s="6"/>
      <c r="H261" s="6"/>
      <c r="I261" s="6"/>
      <c r="J261" s="6"/>
      <c r="K261" s="6"/>
      <c r="L261" s="94">
        <f t="shared" si="46"/>
        <v>0</v>
      </c>
      <c r="M261" s="14"/>
    </row>
    <row r="262" spans="1:13" x14ac:dyDescent="0.3">
      <c r="A262" s="12"/>
      <c r="B262" s="5"/>
      <c r="C262" s="5"/>
      <c r="D262" s="75"/>
      <c r="E262" s="6"/>
      <c r="F262" s="6"/>
      <c r="G262" s="6"/>
      <c r="H262" s="6"/>
      <c r="I262" s="6"/>
      <c r="J262" s="6"/>
      <c r="K262" s="6"/>
      <c r="L262" s="94">
        <f t="shared" si="46"/>
        <v>0</v>
      </c>
      <c r="M262" s="14"/>
    </row>
    <row r="263" spans="1:13" x14ac:dyDescent="0.3">
      <c r="A263" s="12"/>
      <c r="B263" s="5"/>
      <c r="C263" s="5"/>
      <c r="D263" s="75"/>
      <c r="E263" s="6"/>
      <c r="F263" s="6"/>
      <c r="G263" s="6"/>
      <c r="H263" s="6"/>
      <c r="I263" s="6"/>
      <c r="J263" s="6"/>
      <c r="K263" s="6"/>
      <c r="L263" s="94">
        <f t="shared" si="46"/>
        <v>0</v>
      </c>
      <c r="M263" s="14"/>
    </row>
    <row r="264" spans="1:13" x14ac:dyDescent="0.3">
      <c r="A264" s="12"/>
      <c r="B264" s="96" t="s">
        <v>72</v>
      </c>
      <c r="C264" s="5"/>
      <c r="D264" s="75"/>
      <c r="E264" s="6"/>
      <c r="F264" s="6"/>
      <c r="G264" s="6"/>
      <c r="H264" s="6"/>
      <c r="I264" s="6"/>
      <c r="J264" s="6"/>
      <c r="K264" s="6"/>
      <c r="L264" s="94">
        <f t="shared" si="46"/>
        <v>0</v>
      </c>
      <c r="M264" s="14"/>
    </row>
    <row r="265" spans="1:13" x14ac:dyDescent="0.3">
      <c r="A265" s="12"/>
      <c r="B265" s="167" t="s">
        <v>76</v>
      </c>
      <c r="C265" s="5" t="s">
        <v>172</v>
      </c>
      <c r="D265" s="75">
        <v>111.91</v>
      </c>
      <c r="E265" s="6"/>
      <c r="F265" s="6"/>
      <c r="G265" s="6"/>
      <c r="H265" s="6"/>
      <c r="I265" s="6">
        <v>1.5</v>
      </c>
      <c r="J265" s="6"/>
      <c r="K265" s="6"/>
      <c r="L265" s="94">
        <f t="shared" si="46"/>
        <v>167.87</v>
      </c>
      <c r="M265" s="14"/>
    </row>
    <row r="266" spans="1:13" x14ac:dyDescent="0.3">
      <c r="A266" s="12"/>
      <c r="B266" s="167" t="s">
        <v>173</v>
      </c>
      <c r="C266" s="5" t="s">
        <v>161</v>
      </c>
      <c r="D266" s="75">
        <v>111.91</v>
      </c>
      <c r="E266" s="6"/>
      <c r="F266" s="6"/>
      <c r="G266" s="6"/>
      <c r="H266" s="6"/>
      <c r="I266" s="6">
        <v>1.5</v>
      </c>
      <c r="J266" s="6"/>
      <c r="K266" s="6"/>
      <c r="L266" s="94">
        <f t="shared" si="46"/>
        <v>167.87</v>
      </c>
      <c r="M266" s="14"/>
    </row>
    <row r="267" spans="1:13" x14ac:dyDescent="0.3">
      <c r="A267" s="12"/>
      <c r="B267" s="167" t="s">
        <v>174</v>
      </c>
      <c r="C267" s="5" t="s">
        <v>161</v>
      </c>
      <c r="D267" s="75">
        <v>111.91</v>
      </c>
      <c r="E267" s="6"/>
      <c r="F267" s="6"/>
      <c r="G267" s="6"/>
      <c r="H267" s="6"/>
      <c r="I267" s="6">
        <v>1.5</v>
      </c>
      <c r="J267" s="6"/>
      <c r="K267" s="6"/>
      <c r="L267" s="94">
        <f t="shared" si="46"/>
        <v>167.87</v>
      </c>
      <c r="M267" s="14"/>
    </row>
    <row r="268" spans="1:13" x14ac:dyDescent="0.3">
      <c r="A268" s="12"/>
      <c r="B268" s="167" t="s">
        <v>77</v>
      </c>
      <c r="C268" s="5" t="s">
        <v>161</v>
      </c>
      <c r="D268" s="75">
        <v>111.91</v>
      </c>
      <c r="E268" s="6"/>
      <c r="F268" s="6"/>
      <c r="G268" s="6"/>
      <c r="H268" s="6"/>
      <c r="I268" s="6">
        <v>1.5</v>
      </c>
      <c r="J268" s="6"/>
      <c r="K268" s="6"/>
      <c r="L268" s="94">
        <f t="shared" si="46"/>
        <v>167.87</v>
      </c>
      <c r="M268" s="14"/>
    </row>
    <row r="269" spans="1:13" x14ac:dyDescent="0.3">
      <c r="A269" s="12"/>
      <c r="B269" s="5"/>
      <c r="C269" s="5"/>
      <c r="D269" s="75"/>
      <c r="E269" s="6"/>
      <c r="F269" s="6"/>
      <c r="G269" s="6"/>
      <c r="H269" s="6"/>
      <c r="I269" s="6"/>
      <c r="J269" s="6"/>
      <c r="K269" s="6"/>
      <c r="L269" s="94">
        <f t="shared" si="46"/>
        <v>0</v>
      </c>
      <c r="M269" s="14"/>
    </row>
    <row r="270" spans="1:13" x14ac:dyDescent="0.3">
      <c r="A270" s="12"/>
      <c r="B270" s="5"/>
      <c r="C270" s="5"/>
      <c r="D270" s="75"/>
      <c r="E270" s="6"/>
      <c r="F270" s="6"/>
      <c r="G270" s="6"/>
      <c r="H270" s="6"/>
      <c r="I270" s="6"/>
      <c r="J270" s="6"/>
      <c r="K270" s="6"/>
      <c r="L270" s="94">
        <f t="shared" si="46"/>
        <v>0</v>
      </c>
      <c r="M270" s="14"/>
    </row>
    <row r="271" spans="1:13" x14ac:dyDescent="0.3">
      <c r="A271" s="12"/>
      <c r="B271" s="96" t="s">
        <v>82</v>
      </c>
      <c r="C271" s="5"/>
      <c r="D271" s="75"/>
      <c r="E271" s="6"/>
      <c r="F271" s="6"/>
      <c r="G271" s="6"/>
      <c r="H271" s="6"/>
      <c r="I271" s="6"/>
      <c r="J271" s="6"/>
      <c r="K271" s="6"/>
      <c r="L271" s="94">
        <f t="shared" si="46"/>
        <v>0</v>
      </c>
      <c r="M271" s="14"/>
    </row>
    <row r="272" spans="1:13" x14ac:dyDescent="0.3">
      <c r="A272" s="12"/>
      <c r="B272" s="5" t="s">
        <v>76</v>
      </c>
      <c r="C272" s="5" t="s">
        <v>115</v>
      </c>
      <c r="D272" s="75">
        <v>131.84</v>
      </c>
      <c r="E272" s="6"/>
      <c r="F272" s="6"/>
      <c r="G272" s="6"/>
      <c r="H272" s="6"/>
      <c r="I272" s="6"/>
      <c r="J272" s="6"/>
      <c r="K272" s="6"/>
      <c r="L272" s="94">
        <f t="shared" si="46"/>
        <v>0</v>
      </c>
      <c r="M272" s="14"/>
    </row>
    <row r="273" spans="1:13" x14ac:dyDescent="0.3">
      <c r="A273" s="12"/>
      <c r="B273" s="5" t="s">
        <v>92</v>
      </c>
      <c r="C273" s="5" t="s">
        <v>115</v>
      </c>
      <c r="D273" s="75">
        <v>131.84</v>
      </c>
      <c r="E273" s="6"/>
      <c r="F273" s="6"/>
      <c r="G273" s="6"/>
      <c r="H273" s="6"/>
      <c r="I273" s="6"/>
      <c r="J273" s="6"/>
      <c r="K273" s="6"/>
      <c r="L273" s="94">
        <f t="shared" si="46"/>
        <v>0</v>
      </c>
      <c r="M273" s="14"/>
    </row>
    <row r="274" spans="1:13" x14ac:dyDescent="0.3">
      <c r="A274" s="12"/>
      <c r="B274" s="5" t="s">
        <v>158</v>
      </c>
      <c r="C274" s="5" t="s">
        <v>115</v>
      </c>
      <c r="D274" s="75">
        <v>131.84</v>
      </c>
      <c r="E274" s="6"/>
      <c r="F274" s="6"/>
      <c r="G274" s="6"/>
      <c r="H274" s="6"/>
      <c r="I274" s="6"/>
      <c r="J274" s="6"/>
      <c r="K274" s="6"/>
      <c r="L274" s="94">
        <f t="shared" si="46"/>
        <v>0</v>
      </c>
      <c r="M274" s="14"/>
    </row>
    <row r="275" spans="1:13" x14ac:dyDescent="0.3">
      <c r="A275" s="12"/>
      <c r="B275" s="5" t="s">
        <v>64</v>
      </c>
      <c r="C275" s="5" t="s">
        <v>115</v>
      </c>
      <c r="D275" s="75">
        <v>131.84</v>
      </c>
      <c r="E275" s="6"/>
      <c r="F275" s="6"/>
      <c r="G275" s="6"/>
      <c r="H275" s="6"/>
      <c r="I275" s="6"/>
      <c r="J275" s="6"/>
      <c r="K275" s="6"/>
      <c r="L275" s="94">
        <f t="shared" si="46"/>
        <v>0</v>
      </c>
      <c r="M275" s="14"/>
    </row>
    <row r="276" spans="1:13" x14ac:dyDescent="0.3">
      <c r="A276" s="12"/>
      <c r="B276" s="5" t="s">
        <v>159</v>
      </c>
      <c r="C276" s="5" t="s">
        <v>115</v>
      </c>
      <c r="D276" s="75">
        <v>131.84</v>
      </c>
      <c r="E276" s="6"/>
      <c r="F276" s="6"/>
      <c r="G276" s="6"/>
      <c r="H276" s="6"/>
      <c r="I276" s="6"/>
      <c r="J276" s="6"/>
      <c r="K276" s="6"/>
      <c r="L276" s="94">
        <f t="shared" si="46"/>
        <v>0</v>
      </c>
      <c r="M276" s="14"/>
    </row>
    <row r="277" spans="1:13" x14ac:dyDescent="0.3">
      <c r="A277" s="12"/>
      <c r="B277" s="5"/>
      <c r="C277" s="5"/>
      <c r="D277" s="75"/>
      <c r="E277" s="6"/>
      <c r="F277" s="6"/>
      <c r="G277" s="6"/>
      <c r="H277" s="6"/>
      <c r="I277" s="6"/>
      <c r="J277" s="6"/>
      <c r="K277" s="6"/>
      <c r="L277" s="94">
        <f t="shared" si="46"/>
        <v>0</v>
      </c>
      <c r="M277" s="14"/>
    </row>
    <row r="278" spans="1:13" x14ac:dyDescent="0.3">
      <c r="A278" s="12"/>
      <c r="B278" s="5"/>
      <c r="C278" s="5"/>
      <c r="D278" s="75"/>
      <c r="E278" s="6"/>
      <c r="F278" s="6"/>
      <c r="G278" s="6"/>
      <c r="H278" s="6"/>
      <c r="I278" s="6"/>
      <c r="J278" s="6"/>
      <c r="K278" s="6"/>
      <c r="L278" s="94">
        <f t="shared" si="46"/>
        <v>0</v>
      </c>
      <c r="M278" s="14"/>
    </row>
    <row r="279" spans="1:13" x14ac:dyDescent="0.3">
      <c r="A279" s="12"/>
      <c r="B279" s="5"/>
      <c r="C279" s="5"/>
      <c r="D279" s="75"/>
      <c r="E279" s="6"/>
      <c r="F279" s="6"/>
      <c r="G279" s="6"/>
      <c r="H279" s="6"/>
      <c r="I279" s="6"/>
      <c r="J279" s="6"/>
      <c r="K279" s="6"/>
      <c r="L279" s="94">
        <f t="shared" si="46"/>
        <v>0</v>
      </c>
      <c r="M279" s="14"/>
    </row>
    <row r="280" spans="1:13" x14ac:dyDescent="0.3">
      <c r="A280" s="12"/>
      <c r="B280" s="5"/>
      <c r="C280" s="5"/>
      <c r="D280" s="75"/>
      <c r="E280" s="6"/>
      <c r="F280" s="6"/>
      <c r="G280" s="6"/>
      <c r="H280" s="6"/>
      <c r="I280" s="6"/>
      <c r="J280" s="6"/>
      <c r="K280" s="6"/>
      <c r="L280" s="94">
        <f t="shared" si="46"/>
        <v>0</v>
      </c>
      <c r="M280" s="14"/>
    </row>
    <row r="281" spans="1:13" x14ac:dyDescent="0.3">
      <c r="A281" s="12"/>
      <c r="M281" s="14"/>
    </row>
    <row r="282" spans="1:13" x14ac:dyDescent="0.3">
      <c r="A282" s="12"/>
      <c r="L282" s="170">
        <f>SUM(L16:L281)</f>
        <v>63175.55</v>
      </c>
      <c r="M282" s="14"/>
    </row>
    <row r="283" spans="1:13" ht="15" thickBot="1" x14ac:dyDescent="0.35">
      <c r="A283" s="30"/>
      <c r="B283" s="31"/>
      <c r="C283" s="31"/>
      <c r="D283" s="31"/>
      <c r="E283" s="32"/>
      <c r="F283" s="32"/>
      <c r="G283" s="32"/>
      <c r="H283" s="32"/>
      <c r="I283" s="32"/>
      <c r="J283" s="32"/>
      <c r="K283" s="32"/>
      <c r="L283" s="32"/>
      <c r="M283" s="33"/>
    </row>
  </sheetData>
  <sheetProtection formatColumns="0" formatRows="0"/>
  <mergeCells count="12">
    <mergeCell ref="B5:L5"/>
    <mergeCell ref="P6:Q6"/>
    <mergeCell ref="E130:K130"/>
    <mergeCell ref="C81:D81"/>
    <mergeCell ref="E81:K81"/>
    <mergeCell ref="E13:K13"/>
    <mergeCell ref="E52:K52"/>
    <mergeCell ref="E228:K228"/>
    <mergeCell ref="E254:K254"/>
    <mergeCell ref="E183:K183"/>
    <mergeCell ref="E208:K208"/>
    <mergeCell ref="E157:K157"/>
  </mergeCells>
  <phoneticPr fontId="18" type="noConversion"/>
  <pageMargins left="0.7" right="0.7" top="0.75" bottom="0.75" header="0.3" footer="0.3"/>
  <pageSetup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6A7CF-ADC2-4DC5-856C-65EB6B615BD6}">
  <sheetPr>
    <pageSetUpPr fitToPage="1"/>
  </sheetPr>
  <dimension ref="A1:M152"/>
  <sheetViews>
    <sheetView topLeftCell="A95" workbookViewId="0">
      <selection activeCell="F138" sqref="F138"/>
    </sheetView>
  </sheetViews>
  <sheetFormatPr defaultColWidth="8.88671875" defaultRowHeight="14.4" x14ac:dyDescent="0.3"/>
  <cols>
    <col min="1" max="1" width="7.44140625" customWidth="1"/>
    <col min="2" max="2" width="21.88671875" customWidth="1"/>
    <col min="3" max="3" width="12.33203125" customWidth="1"/>
    <col min="4" max="4" width="9.33203125" customWidth="1"/>
    <col min="5" max="6" width="16.6640625" style="13" customWidth="1"/>
    <col min="7" max="8" width="19" style="13" customWidth="1"/>
    <col min="9" max="11" width="16.6640625" style="13" customWidth="1"/>
    <col min="12" max="12" width="14.6640625" style="13" customWidth="1"/>
    <col min="13" max="13" width="7.109375" customWidth="1"/>
    <col min="14" max="14" width="3.6640625" customWidth="1"/>
  </cols>
  <sheetData>
    <row r="1" spans="1:13" x14ac:dyDescent="0.3">
      <c r="A1" s="8"/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1"/>
    </row>
    <row r="2" spans="1:13" x14ac:dyDescent="0.3">
      <c r="A2" s="12"/>
      <c r="K2" s="13" t="s">
        <v>0</v>
      </c>
      <c r="L2" s="34">
        <f>IF('Cover Sheet'!$E$2="","",'Cover Sheet'!$E$2)</f>
        <v>45138</v>
      </c>
      <c r="M2" s="14"/>
    </row>
    <row r="3" spans="1:13" x14ac:dyDescent="0.3">
      <c r="A3" s="12"/>
      <c r="M3" s="14"/>
    </row>
    <row r="4" spans="1:13" x14ac:dyDescent="0.3">
      <c r="A4" s="12"/>
      <c r="M4" s="14"/>
    </row>
    <row r="5" spans="1:13" ht="21" x14ac:dyDescent="0.4">
      <c r="A5" s="12"/>
      <c r="B5" s="171" t="s">
        <v>6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4"/>
    </row>
    <row r="6" spans="1:13" x14ac:dyDescent="0.3">
      <c r="A6" s="12"/>
      <c r="M6" s="14"/>
    </row>
    <row r="7" spans="1:13" x14ac:dyDescent="0.3">
      <c r="A7" s="12"/>
      <c r="B7" t="s">
        <v>36</v>
      </c>
      <c r="C7" t="str">
        <f>IF('Cover Sheet'!$C$9="","",'Cover Sheet'!$C$9)</f>
        <v>International Towers</v>
      </c>
      <c r="M7" s="14"/>
    </row>
    <row r="8" spans="1:13" x14ac:dyDescent="0.3">
      <c r="A8" s="12"/>
      <c r="M8" s="14"/>
    </row>
    <row r="9" spans="1:13" x14ac:dyDescent="0.3">
      <c r="A9" s="12"/>
      <c r="B9" t="s">
        <v>38</v>
      </c>
      <c r="C9" t="str">
        <f>IF('Cover Sheet'!$C$16="","",'Cover Sheet'!$C$16)</f>
        <v>Peavine Microwave</v>
      </c>
      <c r="E9" s="35"/>
      <c r="F9" s="35"/>
      <c r="G9" s="35"/>
      <c r="H9" s="35"/>
      <c r="I9" s="35"/>
      <c r="J9" s="35"/>
      <c r="K9" s="35"/>
      <c r="L9" s="35"/>
      <c r="M9" s="14"/>
    </row>
    <row r="10" spans="1:13" x14ac:dyDescent="0.3">
      <c r="A10" s="12"/>
      <c r="M10" s="14"/>
    </row>
    <row r="11" spans="1:13" x14ac:dyDescent="0.3">
      <c r="A11" s="12"/>
      <c r="B11" t="s">
        <v>40</v>
      </c>
      <c r="C11" t="str">
        <f>IF('Cover Sheet'!$C$24="","",CONCATENATE(TEXT('Cover Sheet'!$C$24,"m/dd/yy")," - ",TEXT('Cover Sheet'!$E$24,"m/dd/yy")))</f>
        <v>7/05/23 - 7/23/23</v>
      </c>
      <c r="M11" s="14"/>
    </row>
    <row r="12" spans="1:13" s="72" customFormat="1" ht="28.95" customHeight="1" x14ac:dyDescent="0.3">
      <c r="A12" s="76"/>
      <c r="E12" s="201" t="s">
        <v>22</v>
      </c>
      <c r="F12" s="202"/>
      <c r="G12" s="202"/>
      <c r="H12" s="202"/>
      <c r="I12" s="202"/>
      <c r="J12" s="202"/>
      <c r="K12" s="203"/>
      <c r="L12" s="125"/>
      <c r="M12" s="77"/>
    </row>
    <row r="13" spans="1:13" ht="28.95" customHeight="1" x14ac:dyDescent="0.3">
      <c r="A13" s="12"/>
      <c r="B13" s="36" t="s">
        <v>3</v>
      </c>
      <c r="C13" s="201" t="s">
        <v>54</v>
      </c>
      <c r="D13" s="203"/>
      <c r="E13" s="38">
        <v>45110</v>
      </c>
      <c r="F13" s="38">
        <f>E13+1</f>
        <v>45111</v>
      </c>
      <c r="G13" s="38">
        <f t="shared" ref="G13" si="0">F13+1</f>
        <v>45112</v>
      </c>
      <c r="H13" s="38">
        <f t="shared" ref="H13" si="1">G13+1</f>
        <v>45113</v>
      </c>
      <c r="I13" s="38">
        <f t="shared" ref="I13" si="2">H13+1</f>
        <v>45114</v>
      </c>
      <c r="J13" s="38">
        <f t="shared" ref="J13" si="3">I13+1</f>
        <v>45115</v>
      </c>
      <c r="K13" s="38">
        <f t="shared" ref="K13" si="4">J13+1</f>
        <v>45116</v>
      </c>
      <c r="L13" s="39" t="s">
        <v>9</v>
      </c>
      <c r="M13" s="14"/>
    </row>
    <row r="14" spans="1:13" x14ac:dyDescent="0.3">
      <c r="A14" s="12"/>
      <c r="B14" s="5" t="s">
        <v>76</v>
      </c>
      <c r="C14" s="199" t="s">
        <v>19</v>
      </c>
      <c r="D14" s="200"/>
      <c r="E14" s="6"/>
      <c r="F14" s="6"/>
      <c r="G14" s="6">
        <v>143.01</v>
      </c>
      <c r="H14" s="6"/>
      <c r="I14" s="6"/>
      <c r="J14" s="6"/>
      <c r="K14" s="6"/>
      <c r="L14" s="40">
        <f t="shared" ref="L14:L29" si="5">SUM(E14:K14)</f>
        <v>143.01</v>
      </c>
      <c r="M14" s="14"/>
    </row>
    <row r="15" spans="1:13" x14ac:dyDescent="0.3">
      <c r="A15" s="12"/>
      <c r="B15" s="5" t="s">
        <v>76</v>
      </c>
      <c r="C15" s="79" t="s">
        <v>21</v>
      </c>
      <c r="D15" s="79"/>
      <c r="E15" s="6"/>
      <c r="F15" s="6"/>
      <c r="G15" s="6">
        <v>69</v>
      </c>
      <c r="H15" s="6"/>
      <c r="I15" s="6"/>
      <c r="J15" s="6"/>
      <c r="K15" s="6"/>
      <c r="L15" s="40">
        <f t="shared" si="5"/>
        <v>69</v>
      </c>
      <c r="M15" s="14"/>
    </row>
    <row r="16" spans="1:13" x14ac:dyDescent="0.3">
      <c r="A16" s="12"/>
      <c r="B16" s="5" t="s">
        <v>89</v>
      </c>
      <c r="C16" s="199" t="s">
        <v>19</v>
      </c>
      <c r="D16" s="200"/>
      <c r="E16" s="6"/>
      <c r="F16" s="6"/>
      <c r="G16" s="6">
        <v>143.01</v>
      </c>
      <c r="H16" s="6"/>
      <c r="I16" s="6"/>
      <c r="J16" s="6"/>
      <c r="K16" s="6"/>
      <c r="L16" s="40">
        <f t="shared" si="5"/>
        <v>143.01</v>
      </c>
      <c r="M16" s="14"/>
    </row>
    <row r="17" spans="1:13" x14ac:dyDescent="0.3">
      <c r="A17" s="12"/>
      <c r="B17" s="5" t="s">
        <v>89</v>
      </c>
      <c r="C17" s="79" t="s">
        <v>21</v>
      </c>
      <c r="D17" s="79"/>
      <c r="E17" s="6"/>
      <c r="F17" s="6"/>
      <c r="G17" s="6">
        <v>69</v>
      </c>
      <c r="H17" s="6"/>
      <c r="I17" s="6"/>
      <c r="J17" s="6"/>
      <c r="K17" s="6"/>
      <c r="L17" s="40">
        <f t="shared" si="5"/>
        <v>69</v>
      </c>
      <c r="M17" s="14"/>
    </row>
    <row r="18" spans="1:13" x14ac:dyDescent="0.3">
      <c r="A18" s="12"/>
      <c r="B18" s="5" t="s">
        <v>88</v>
      </c>
      <c r="C18" s="199" t="s">
        <v>19</v>
      </c>
      <c r="D18" s="200"/>
      <c r="E18" s="6"/>
      <c r="F18" s="6"/>
      <c r="G18" s="6">
        <v>143.01</v>
      </c>
      <c r="H18" s="6"/>
      <c r="I18" s="6"/>
      <c r="J18" s="6"/>
      <c r="K18" s="6"/>
      <c r="L18" s="40">
        <f t="shared" si="5"/>
        <v>143.01</v>
      </c>
      <c r="M18" s="14"/>
    </row>
    <row r="19" spans="1:13" x14ac:dyDescent="0.3">
      <c r="A19" s="12"/>
      <c r="B19" s="5" t="s">
        <v>88</v>
      </c>
      <c r="C19" s="79" t="s">
        <v>21</v>
      </c>
      <c r="D19" s="79"/>
      <c r="E19" s="6"/>
      <c r="F19" s="6"/>
      <c r="G19" s="6">
        <v>69</v>
      </c>
      <c r="H19" s="6"/>
      <c r="I19" s="6"/>
      <c r="J19" s="6"/>
      <c r="K19" s="6"/>
      <c r="L19" s="40">
        <f t="shared" si="5"/>
        <v>69</v>
      </c>
      <c r="M19" s="14"/>
    </row>
    <row r="20" spans="1:13" x14ac:dyDescent="0.3">
      <c r="A20" s="12"/>
      <c r="B20" s="78" t="s">
        <v>80</v>
      </c>
      <c r="C20" s="199" t="s">
        <v>19</v>
      </c>
      <c r="D20" s="200"/>
      <c r="E20" s="6"/>
      <c r="F20" s="6"/>
      <c r="G20" s="6">
        <v>143.01</v>
      </c>
      <c r="H20" s="6"/>
      <c r="I20" s="6"/>
      <c r="J20" s="6"/>
      <c r="K20" s="6"/>
      <c r="L20" s="40">
        <f t="shared" si="5"/>
        <v>143.01</v>
      </c>
      <c r="M20" s="14"/>
    </row>
    <row r="21" spans="1:13" x14ac:dyDescent="0.3">
      <c r="A21" s="12"/>
      <c r="B21" s="78" t="s">
        <v>80</v>
      </c>
      <c r="C21" s="79" t="s">
        <v>21</v>
      </c>
      <c r="D21" s="79"/>
      <c r="E21" s="6"/>
      <c r="F21" s="6"/>
      <c r="G21" s="6">
        <v>69</v>
      </c>
      <c r="H21" s="6"/>
      <c r="I21" s="6"/>
      <c r="J21" s="6"/>
      <c r="K21" s="6"/>
      <c r="L21" s="40">
        <f t="shared" si="5"/>
        <v>69</v>
      </c>
      <c r="M21" s="14"/>
    </row>
    <row r="22" spans="1:13" x14ac:dyDescent="0.3">
      <c r="A22" s="12"/>
      <c r="B22" s="5"/>
      <c r="C22" s="199" t="s">
        <v>19</v>
      </c>
      <c r="D22" s="200"/>
      <c r="E22" s="6"/>
      <c r="F22" s="6"/>
      <c r="G22" s="6"/>
      <c r="H22" s="6"/>
      <c r="I22" s="6"/>
      <c r="J22" s="6"/>
      <c r="K22" s="6"/>
      <c r="L22" s="40">
        <f t="shared" si="5"/>
        <v>0</v>
      </c>
      <c r="M22" s="14"/>
    </row>
    <row r="23" spans="1:13" x14ac:dyDescent="0.3">
      <c r="A23" s="12"/>
      <c r="B23" s="5"/>
      <c r="C23" s="79" t="s">
        <v>21</v>
      </c>
      <c r="D23" s="79"/>
      <c r="E23" s="6"/>
      <c r="F23" s="6"/>
      <c r="G23" s="6"/>
      <c r="H23" s="6"/>
      <c r="I23" s="6"/>
      <c r="J23" s="6"/>
      <c r="K23" s="6"/>
      <c r="L23" s="40">
        <f t="shared" si="5"/>
        <v>0</v>
      </c>
      <c r="M23" s="14"/>
    </row>
    <row r="24" spans="1:13" x14ac:dyDescent="0.3">
      <c r="A24" s="12"/>
      <c r="B24" s="5"/>
      <c r="C24" s="199" t="s">
        <v>19</v>
      </c>
      <c r="D24" s="200"/>
      <c r="E24" s="6"/>
      <c r="F24" s="6"/>
      <c r="G24" s="6"/>
      <c r="H24" s="6"/>
      <c r="I24" s="6"/>
      <c r="J24" s="6"/>
      <c r="K24" s="6"/>
      <c r="L24" s="40">
        <f t="shared" si="5"/>
        <v>0</v>
      </c>
      <c r="M24" s="14"/>
    </row>
    <row r="25" spans="1:13" x14ac:dyDescent="0.3">
      <c r="A25" s="12"/>
      <c r="B25" s="5"/>
      <c r="C25" s="79" t="s">
        <v>21</v>
      </c>
      <c r="D25" s="79"/>
      <c r="E25" s="6"/>
      <c r="F25" s="6"/>
      <c r="G25" s="6"/>
      <c r="H25" s="6"/>
      <c r="I25" s="6"/>
      <c r="J25" s="6"/>
      <c r="K25" s="6"/>
      <c r="L25" s="40">
        <f t="shared" si="5"/>
        <v>0</v>
      </c>
      <c r="M25" s="14"/>
    </row>
    <row r="26" spans="1:13" x14ac:dyDescent="0.3">
      <c r="A26" s="12"/>
      <c r="B26" s="5"/>
      <c r="C26" s="199" t="s">
        <v>19</v>
      </c>
      <c r="D26" s="200"/>
      <c r="E26" s="6"/>
      <c r="F26" s="6"/>
      <c r="G26" s="6"/>
      <c r="H26" s="6"/>
      <c r="I26" s="6"/>
      <c r="J26" s="6"/>
      <c r="K26" s="6"/>
      <c r="L26" s="40">
        <f t="shared" si="5"/>
        <v>0</v>
      </c>
      <c r="M26" s="14"/>
    </row>
    <row r="27" spans="1:13" x14ac:dyDescent="0.3">
      <c r="A27" s="12"/>
      <c r="B27" s="5"/>
      <c r="C27" s="79" t="s">
        <v>21</v>
      </c>
      <c r="D27" s="79"/>
      <c r="E27" s="6"/>
      <c r="F27" s="6"/>
      <c r="G27" s="6"/>
      <c r="H27" s="6"/>
      <c r="I27" s="6"/>
      <c r="J27" s="6"/>
      <c r="K27" s="6"/>
      <c r="L27" s="40">
        <f t="shared" si="5"/>
        <v>0</v>
      </c>
      <c r="M27" s="14"/>
    </row>
    <row r="28" spans="1:13" x14ac:dyDescent="0.3">
      <c r="A28" s="12"/>
      <c r="B28" s="78"/>
      <c r="C28" s="199" t="s">
        <v>19</v>
      </c>
      <c r="D28" s="200"/>
      <c r="E28" s="6"/>
      <c r="F28" s="6"/>
      <c r="G28" s="6"/>
      <c r="H28" s="6"/>
      <c r="I28" s="6"/>
      <c r="J28" s="6"/>
      <c r="K28" s="6"/>
      <c r="L28" s="40">
        <f t="shared" si="5"/>
        <v>0</v>
      </c>
      <c r="M28" s="14"/>
    </row>
    <row r="29" spans="1:13" x14ac:dyDescent="0.3">
      <c r="A29" s="12"/>
      <c r="B29" s="78"/>
      <c r="C29" s="79" t="s">
        <v>21</v>
      </c>
      <c r="D29" s="79"/>
      <c r="E29" s="6"/>
      <c r="F29" s="6"/>
      <c r="G29" s="6"/>
      <c r="H29" s="6"/>
      <c r="I29" s="6"/>
      <c r="J29" s="6"/>
      <c r="K29" s="6"/>
      <c r="L29" s="40">
        <f t="shared" si="5"/>
        <v>0</v>
      </c>
      <c r="M29" s="14"/>
    </row>
    <row r="30" spans="1:13" x14ac:dyDescent="0.3">
      <c r="A30" s="12"/>
      <c r="D30" s="41"/>
      <c r="E30" s="42"/>
      <c r="F30" s="42"/>
      <c r="G30" s="42"/>
      <c r="H30" s="42"/>
      <c r="I30" s="42"/>
      <c r="J30" s="42"/>
      <c r="K30" s="42"/>
      <c r="L30" s="42"/>
      <c r="M30" s="14"/>
    </row>
    <row r="31" spans="1:13" x14ac:dyDescent="0.3">
      <c r="A31" s="12"/>
      <c r="M31" s="14"/>
    </row>
    <row r="32" spans="1:13" x14ac:dyDescent="0.3">
      <c r="A32" s="12"/>
      <c r="M32" s="14"/>
    </row>
    <row r="33" spans="1:13" s="72" customFormat="1" ht="28.95" customHeight="1" x14ac:dyDescent="0.3">
      <c r="A33" s="76"/>
      <c r="E33" s="201" t="s">
        <v>22</v>
      </c>
      <c r="F33" s="202"/>
      <c r="G33" s="202"/>
      <c r="H33" s="202"/>
      <c r="I33" s="202"/>
      <c r="J33" s="202"/>
      <c r="K33" s="203"/>
      <c r="L33" s="125"/>
      <c r="M33" s="77"/>
    </row>
    <row r="34" spans="1:13" ht="28.95" customHeight="1" x14ac:dyDescent="0.3">
      <c r="A34" s="12"/>
      <c r="B34" s="36" t="s">
        <v>3</v>
      </c>
      <c r="C34" s="201" t="s">
        <v>54</v>
      </c>
      <c r="D34" s="203"/>
      <c r="E34" s="38">
        <v>45117</v>
      </c>
      <c r="F34" s="38">
        <f>E34+1</f>
        <v>45118</v>
      </c>
      <c r="G34" s="38">
        <f t="shared" ref="G34" si="6">F34+1</f>
        <v>45119</v>
      </c>
      <c r="H34" s="38">
        <f t="shared" ref="H34" si="7">G34+1</f>
        <v>45120</v>
      </c>
      <c r="I34" s="38">
        <f t="shared" ref="I34" si="8">H34+1</f>
        <v>45121</v>
      </c>
      <c r="J34" s="38">
        <f t="shared" ref="J34" si="9">I34+1</f>
        <v>45122</v>
      </c>
      <c r="K34" s="38">
        <f t="shared" ref="K34" si="10">J34+1</f>
        <v>45123</v>
      </c>
      <c r="L34" s="39" t="s">
        <v>9</v>
      </c>
      <c r="M34" s="14"/>
    </row>
    <row r="35" spans="1:13" x14ac:dyDescent="0.3">
      <c r="A35" s="12"/>
      <c r="B35" s="5" t="s">
        <v>76</v>
      </c>
      <c r="C35" s="199" t="s">
        <v>19</v>
      </c>
      <c r="D35" s="200"/>
      <c r="E35" s="6">
        <v>143.01</v>
      </c>
      <c r="F35" s="6">
        <v>143.01</v>
      </c>
      <c r="G35" s="6">
        <v>143.01</v>
      </c>
      <c r="H35" s="6"/>
      <c r="I35" s="6"/>
      <c r="J35" s="6"/>
      <c r="K35" s="6"/>
      <c r="L35" s="40">
        <f t="shared" ref="L35:L50" si="11">SUM(E35:K35)</f>
        <v>429.03</v>
      </c>
      <c r="M35" s="14"/>
    </row>
    <row r="36" spans="1:13" x14ac:dyDescent="0.3">
      <c r="A36" s="12"/>
      <c r="B36" s="5" t="s">
        <v>76</v>
      </c>
      <c r="C36" s="79" t="s">
        <v>21</v>
      </c>
      <c r="D36" s="79"/>
      <c r="E36" s="6">
        <v>69</v>
      </c>
      <c r="F36" s="6">
        <v>69</v>
      </c>
      <c r="G36" s="6">
        <v>69</v>
      </c>
      <c r="H36" s="6"/>
      <c r="I36" s="6"/>
      <c r="J36" s="6"/>
      <c r="K36" s="6"/>
      <c r="L36" s="40">
        <f t="shared" si="11"/>
        <v>207</v>
      </c>
      <c r="M36" s="14"/>
    </row>
    <row r="37" spans="1:13" x14ac:dyDescent="0.3">
      <c r="A37" s="12"/>
      <c r="B37" s="5" t="s">
        <v>80</v>
      </c>
      <c r="C37" s="199" t="s">
        <v>19</v>
      </c>
      <c r="D37" s="200"/>
      <c r="E37" s="6">
        <v>143.01</v>
      </c>
      <c r="F37" s="6">
        <v>143.01</v>
      </c>
      <c r="G37" s="6">
        <v>143.01</v>
      </c>
      <c r="H37" s="6"/>
      <c r="I37" s="6"/>
      <c r="J37" s="6"/>
      <c r="K37" s="6"/>
      <c r="L37" s="40">
        <f t="shared" si="11"/>
        <v>429.03</v>
      </c>
      <c r="M37" s="14"/>
    </row>
    <row r="38" spans="1:13" x14ac:dyDescent="0.3">
      <c r="A38" s="12"/>
      <c r="B38" s="5" t="s">
        <v>80</v>
      </c>
      <c r="C38" s="79" t="s">
        <v>21</v>
      </c>
      <c r="D38" s="79"/>
      <c r="E38" s="6">
        <v>69</v>
      </c>
      <c r="F38" s="6">
        <v>69</v>
      </c>
      <c r="G38" s="6">
        <v>69</v>
      </c>
      <c r="H38" s="6"/>
      <c r="I38" s="6"/>
      <c r="J38" s="6"/>
      <c r="K38" s="6"/>
      <c r="L38" s="40">
        <f t="shared" si="11"/>
        <v>207</v>
      </c>
      <c r="M38" s="14"/>
    </row>
    <row r="39" spans="1:13" x14ac:dyDescent="0.3">
      <c r="A39" s="12"/>
      <c r="B39" s="5" t="s">
        <v>91</v>
      </c>
      <c r="C39" s="199" t="s">
        <v>19</v>
      </c>
      <c r="D39" s="200"/>
      <c r="E39" s="6">
        <v>143.01</v>
      </c>
      <c r="F39" s="6">
        <v>143.01</v>
      </c>
      <c r="G39" s="6">
        <v>143.01</v>
      </c>
      <c r="H39" s="6"/>
      <c r="I39" s="6"/>
      <c r="J39" s="6"/>
      <c r="K39" s="6"/>
      <c r="L39" s="40">
        <f t="shared" si="11"/>
        <v>429.03</v>
      </c>
      <c r="M39" s="14"/>
    </row>
    <row r="40" spans="1:13" x14ac:dyDescent="0.3">
      <c r="A40" s="12"/>
      <c r="B40" s="5" t="s">
        <v>91</v>
      </c>
      <c r="C40" s="79" t="s">
        <v>21</v>
      </c>
      <c r="D40" s="79"/>
      <c r="E40" s="6">
        <v>69</v>
      </c>
      <c r="F40" s="6">
        <v>69</v>
      </c>
      <c r="G40" s="6">
        <v>69</v>
      </c>
      <c r="H40" s="6"/>
      <c r="I40" s="6"/>
      <c r="J40" s="6"/>
      <c r="K40" s="6"/>
      <c r="L40" s="40">
        <f t="shared" si="11"/>
        <v>207</v>
      </c>
      <c r="M40" s="14"/>
    </row>
    <row r="41" spans="1:13" x14ac:dyDescent="0.3">
      <c r="A41" s="12"/>
      <c r="B41" s="78" t="s">
        <v>84</v>
      </c>
      <c r="C41" s="199" t="s">
        <v>19</v>
      </c>
      <c r="D41" s="200"/>
      <c r="E41" s="6">
        <v>143.01</v>
      </c>
      <c r="F41" s="6">
        <v>143.01</v>
      </c>
      <c r="G41" s="6">
        <v>143.01</v>
      </c>
      <c r="H41" s="6"/>
      <c r="I41" s="6"/>
      <c r="J41" s="6"/>
      <c r="K41" s="6"/>
      <c r="L41" s="40">
        <f t="shared" si="11"/>
        <v>429.03</v>
      </c>
      <c r="M41" s="14"/>
    </row>
    <row r="42" spans="1:13" x14ac:dyDescent="0.3">
      <c r="A42" s="12"/>
      <c r="B42" s="78" t="s">
        <v>84</v>
      </c>
      <c r="C42" s="79" t="s">
        <v>21</v>
      </c>
      <c r="D42" s="79"/>
      <c r="E42" s="6">
        <v>69</v>
      </c>
      <c r="F42" s="6">
        <v>69</v>
      </c>
      <c r="G42" s="6">
        <v>69</v>
      </c>
      <c r="H42" s="6"/>
      <c r="I42" s="6"/>
      <c r="J42" s="6"/>
      <c r="K42" s="6"/>
      <c r="L42" s="40">
        <f t="shared" si="11"/>
        <v>207</v>
      </c>
      <c r="M42" s="14"/>
    </row>
    <row r="43" spans="1:13" x14ac:dyDescent="0.3">
      <c r="A43" s="12"/>
      <c r="B43" s="5" t="s">
        <v>77</v>
      </c>
      <c r="C43" s="199" t="s">
        <v>19</v>
      </c>
      <c r="D43" s="200"/>
      <c r="E43" s="6"/>
      <c r="F43" s="6"/>
      <c r="G43" s="6"/>
      <c r="H43" s="6"/>
      <c r="I43" s="6">
        <v>143.01</v>
      </c>
      <c r="J43" s="6"/>
      <c r="K43" s="6"/>
      <c r="L43" s="40">
        <f t="shared" si="11"/>
        <v>143.01</v>
      </c>
      <c r="M43" s="14"/>
    </row>
    <row r="44" spans="1:13" x14ac:dyDescent="0.3">
      <c r="A44" s="12"/>
      <c r="B44" s="5" t="s">
        <v>77</v>
      </c>
      <c r="C44" s="79" t="s">
        <v>21</v>
      </c>
      <c r="D44" s="79"/>
      <c r="E44" s="6"/>
      <c r="F44" s="6"/>
      <c r="G44" s="6"/>
      <c r="H44" s="6"/>
      <c r="I44" s="6">
        <v>69</v>
      </c>
      <c r="J44" s="6"/>
      <c r="K44" s="6"/>
      <c r="L44" s="40">
        <f t="shared" si="11"/>
        <v>69</v>
      </c>
      <c r="M44" s="14"/>
    </row>
    <row r="45" spans="1:13" x14ac:dyDescent="0.3">
      <c r="A45" s="12"/>
      <c r="B45" s="5" t="s">
        <v>91</v>
      </c>
      <c r="C45" s="199" t="s">
        <v>19</v>
      </c>
      <c r="D45" s="200"/>
      <c r="E45" s="6"/>
      <c r="F45" s="6"/>
      <c r="G45" s="6"/>
      <c r="H45" s="6"/>
      <c r="I45" s="6">
        <v>143.01</v>
      </c>
      <c r="J45" s="6"/>
      <c r="K45" s="6"/>
      <c r="L45" s="40">
        <f t="shared" si="11"/>
        <v>143.01</v>
      </c>
      <c r="M45" s="14"/>
    </row>
    <row r="46" spans="1:13" x14ac:dyDescent="0.3">
      <c r="A46" s="12"/>
      <c r="B46" s="5" t="s">
        <v>91</v>
      </c>
      <c r="C46" s="79" t="s">
        <v>21</v>
      </c>
      <c r="D46" s="79"/>
      <c r="E46" s="6"/>
      <c r="F46" s="6"/>
      <c r="G46" s="6"/>
      <c r="H46" s="6"/>
      <c r="I46" s="6">
        <v>69</v>
      </c>
      <c r="J46" s="6"/>
      <c r="K46" s="6"/>
      <c r="L46" s="40">
        <f t="shared" si="11"/>
        <v>69</v>
      </c>
      <c r="M46" s="14"/>
    </row>
    <row r="47" spans="1:13" x14ac:dyDescent="0.3">
      <c r="A47" s="12"/>
      <c r="B47" s="5"/>
      <c r="C47" s="199" t="s">
        <v>19</v>
      </c>
      <c r="D47" s="200"/>
      <c r="E47" s="6"/>
      <c r="F47" s="6"/>
      <c r="G47" s="6"/>
      <c r="H47" s="6"/>
      <c r="I47" s="6"/>
      <c r="J47" s="6"/>
      <c r="K47" s="6"/>
      <c r="L47" s="40">
        <f t="shared" si="11"/>
        <v>0</v>
      </c>
      <c r="M47" s="14"/>
    </row>
    <row r="48" spans="1:13" x14ac:dyDescent="0.3">
      <c r="A48" s="12"/>
      <c r="B48" s="5"/>
      <c r="C48" s="79" t="s">
        <v>21</v>
      </c>
      <c r="D48" s="79"/>
      <c r="E48" s="6"/>
      <c r="F48" s="6"/>
      <c r="G48" s="6"/>
      <c r="H48" s="6"/>
      <c r="I48" s="6"/>
      <c r="J48" s="6"/>
      <c r="K48" s="6"/>
      <c r="L48" s="40">
        <f t="shared" si="11"/>
        <v>0</v>
      </c>
      <c r="M48" s="14"/>
    </row>
    <row r="49" spans="1:13" x14ac:dyDescent="0.3">
      <c r="A49" s="12"/>
      <c r="B49" s="5"/>
      <c r="C49" s="199" t="s">
        <v>19</v>
      </c>
      <c r="D49" s="200"/>
      <c r="E49" s="6"/>
      <c r="F49" s="6"/>
      <c r="G49" s="6"/>
      <c r="H49" s="6"/>
      <c r="I49" s="6"/>
      <c r="J49" s="6"/>
      <c r="K49" s="6"/>
      <c r="L49" s="40">
        <f t="shared" si="11"/>
        <v>0</v>
      </c>
      <c r="M49" s="14"/>
    </row>
    <row r="50" spans="1:13" x14ac:dyDescent="0.3">
      <c r="A50" s="12"/>
      <c r="B50" s="78"/>
      <c r="C50" s="79" t="s">
        <v>21</v>
      </c>
      <c r="D50" s="79"/>
      <c r="E50" s="6"/>
      <c r="F50" s="6"/>
      <c r="G50" s="6"/>
      <c r="H50" s="6"/>
      <c r="I50" s="6"/>
      <c r="J50" s="6"/>
      <c r="K50" s="6"/>
      <c r="L50" s="40">
        <f t="shared" si="11"/>
        <v>0</v>
      </c>
      <c r="M50" s="14"/>
    </row>
    <row r="51" spans="1:13" x14ac:dyDescent="0.3">
      <c r="A51" s="12"/>
      <c r="D51" s="41"/>
      <c r="E51" s="42"/>
      <c r="F51" s="42"/>
      <c r="G51" s="42"/>
      <c r="H51" s="42"/>
      <c r="I51" s="42"/>
      <c r="J51" s="42"/>
      <c r="K51" s="42"/>
      <c r="L51" s="42"/>
      <c r="M51" s="14"/>
    </row>
    <row r="52" spans="1:13" x14ac:dyDescent="0.3">
      <c r="A52" s="12"/>
      <c r="M52" s="14"/>
    </row>
    <row r="53" spans="1:13" x14ac:dyDescent="0.3">
      <c r="A53" s="12"/>
      <c r="M53" s="14"/>
    </row>
    <row r="54" spans="1:13" x14ac:dyDescent="0.3">
      <c r="A54" s="12"/>
      <c r="M54" s="14"/>
    </row>
    <row r="55" spans="1:13" s="72" customFormat="1" ht="28.95" customHeight="1" x14ac:dyDescent="0.3">
      <c r="A55" s="76"/>
      <c r="C55" s="204" t="s">
        <v>55</v>
      </c>
      <c r="D55" s="205"/>
      <c r="E55" s="201" t="s">
        <v>20</v>
      </c>
      <c r="F55" s="202"/>
      <c r="G55" s="202"/>
      <c r="H55" s="202"/>
      <c r="I55" s="202"/>
      <c r="J55" s="202"/>
      <c r="K55" s="203"/>
      <c r="L55" s="125"/>
      <c r="M55" s="77"/>
    </row>
    <row r="56" spans="1:13" ht="28.95" customHeight="1" x14ac:dyDescent="0.3">
      <c r="A56" s="12"/>
      <c r="B56" s="36" t="s">
        <v>3</v>
      </c>
      <c r="C56" s="201" t="s">
        <v>54</v>
      </c>
      <c r="D56" s="203"/>
      <c r="E56" s="38">
        <v>45124</v>
      </c>
      <c r="F56" s="38">
        <f>E56+1</f>
        <v>45125</v>
      </c>
      <c r="G56" s="38">
        <f t="shared" ref="G56:K56" si="12">F56+1</f>
        <v>45126</v>
      </c>
      <c r="H56" s="38">
        <f t="shared" si="12"/>
        <v>45127</v>
      </c>
      <c r="I56" s="38">
        <f t="shared" si="12"/>
        <v>45128</v>
      </c>
      <c r="J56" s="38">
        <f t="shared" si="12"/>
        <v>45129</v>
      </c>
      <c r="K56" s="38">
        <f t="shared" si="12"/>
        <v>45130</v>
      </c>
      <c r="L56" s="39" t="s">
        <v>9</v>
      </c>
      <c r="M56" s="14"/>
    </row>
    <row r="57" spans="1:13" x14ac:dyDescent="0.3">
      <c r="A57" s="12"/>
      <c r="B57" s="5" t="s">
        <v>76</v>
      </c>
      <c r="C57" s="199" t="s">
        <v>19</v>
      </c>
      <c r="D57" s="200"/>
      <c r="E57" s="6"/>
      <c r="F57" s="6"/>
      <c r="G57" s="6"/>
      <c r="H57" s="6"/>
      <c r="I57" s="6">
        <v>143.01</v>
      </c>
      <c r="J57" s="6"/>
      <c r="K57" s="6"/>
      <c r="L57" s="40">
        <f>SUM(F57:K57)</f>
        <v>143.01</v>
      </c>
      <c r="M57" s="14"/>
    </row>
    <row r="58" spans="1:13" x14ac:dyDescent="0.3">
      <c r="A58" s="12"/>
      <c r="B58" s="5" t="s">
        <v>76</v>
      </c>
      <c r="C58" s="118" t="s">
        <v>21</v>
      </c>
      <c r="D58" s="119"/>
      <c r="E58" s="6"/>
      <c r="F58" s="6"/>
      <c r="G58" s="6"/>
      <c r="H58" s="6"/>
      <c r="I58" s="6">
        <v>69</v>
      </c>
      <c r="J58" s="6"/>
      <c r="K58" s="6"/>
      <c r="L58" s="40">
        <f t="shared" ref="L58:L79" si="13">SUM(F58:K58)</f>
        <v>69</v>
      </c>
      <c r="M58" s="14"/>
    </row>
    <row r="59" spans="1:13" x14ac:dyDescent="0.3">
      <c r="A59" s="12"/>
      <c r="B59" s="5" t="s">
        <v>84</v>
      </c>
      <c r="C59" s="79" t="s">
        <v>19</v>
      </c>
      <c r="D59" s="79"/>
      <c r="E59" s="6"/>
      <c r="F59" s="6"/>
      <c r="G59" s="6"/>
      <c r="H59" s="6"/>
      <c r="I59" s="6">
        <v>143.01</v>
      </c>
      <c r="J59" s="6"/>
      <c r="K59" s="6"/>
      <c r="L59" s="40">
        <f t="shared" si="13"/>
        <v>143.01</v>
      </c>
      <c r="M59" s="14"/>
    </row>
    <row r="60" spans="1:13" x14ac:dyDescent="0.3">
      <c r="A60" s="12"/>
      <c r="B60" s="5" t="s">
        <v>84</v>
      </c>
      <c r="C60" s="118" t="s">
        <v>21</v>
      </c>
      <c r="D60" s="119"/>
      <c r="E60" s="6"/>
      <c r="F60" s="6"/>
      <c r="G60" s="6"/>
      <c r="H60" s="6"/>
      <c r="I60" s="6">
        <v>69</v>
      </c>
      <c r="J60" s="6"/>
      <c r="K60" s="6"/>
      <c r="L60" s="40">
        <f t="shared" si="13"/>
        <v>69</v>
      </c>
      <c r="M60" s="14"/>
    </row>
    <row r="61" spans="1:13" x14ac:dyDescent="0.3">
      <c r="A61" s="12"/>
      <c r="B61" s="5" t="s">
        <v>80</v>
      </c>
      <c r="C61" s="199" t="s">
        <v>19</v>
      </c>
      <c r="D61" s="200"/>
      <c r="E61" s="6"/>
      <c r="F61" s="6"/>
      <c r="G61" s="6"/>
      <c r="H61" s="6"/>
      <c r="I61" s="6">
        <v>143.01</v>
      </c>
      <c r="J61" s="6"/>
      <c r="K61" s="6"/>
      <c r="L61" s="40">
        <f t="shared" si="13"/>
        <v>143.01</v>
      </c>
      <c r="M61" s="14"/>
    </row>
    <row r="62" spans="1:13" x14ac:dyDescent="0.3">
      <c r="A62" s="12"/>
      <c r="B62" s="5" t="s">
        <v>80</v>
      </c>
      <c r="C62" s="118" t="s">
        <v>21</v>
      </c>
      <c r="D62" s="119"/>
      <c r="E62" s="6"/>
      <c r="F62" s="6"/>
      <c r="G62" s="6"/>
      <c r="H62" s="6"/>
      <c r="I62" s="6">
        <v>69</v>
      </c>
      <c r="J62" s="6"/>
      <c r="K62" s="6"/>
      <c r="L62" s="40">
        <f t="shared" si="13"/>
        <v>69</v>
      </c>
      <c r="M62" s="14"/>
    </row>
    <row r="63" spans="1:13" x14ac:dyDescent="0.3">
      <c r="A63" s="12"/>
      <c r="B63" s="5" t="s">
        <v>85</v>
      </c>
      <c r="C63" s="79" t="s">
        <v>19</v>
      </c>
      <c r="D63" s="79"/>
      <c r="E63" s="6"/>
      <c r="F63" s="6"/>
      <c r="G63" s="6"/>
      <c r="H63" s="6"/>
      <c r="I63" s="6">
        <v>143.01</v>
      </c>
      <c r="J63" s="6"/>
      <c r="K63" s="6"/>
      <c r="L63" s="40">
        <f t="shared" si="13"/>
        <v>143.01</v>
      </c>
      <c r="M63" s="14"/>
    </row>
    <row r="64" spans="1:13" x14ac:dyDescent="0.3">
      <c r="A64" s="12"/>
      <c r="B64" s="5" t="s">
        <v>85</v>
      </c>
      <c r="C64" s="118" t="s">
        <v>21</v>
      </c>
      <c r="D64" s="119"/>
      <c r="E64" s="6"/>
      <c r="F64" s="6"/>
      <c r="G64" s="6"/>
      <c r="H64" s="6"/>
      <c r="I64" s="6">
        <v>69</v>
      </c>
      <c r="J64" s="6"/>
      <c r="K64" s="6"/>
      <c r="L64" s="40">
        <f t="shared" si="13"/>
        <v>69</v>
      </c>
      <c r="M64" s="14"/>
    </row>
    <row r="65" spans="1:13" x14ac:dyDescent="0.3">
      <c r="A65" s="12"/>
      <c r="B65" s="5" t="s">
        <v>86</v>
      </c>
      <c r="C65" s="199" t="s">
        <v>19</v>
      </c>
      <c r="D65" s="200"/>
      <c r="E65" s="6"/>
      <c r="F65" s="6"/>
      <c r="G65" s="6"/>
      <c r="H65" s="6"/>
      <c r="I65" s="6">
        <v>143.01</v>
      </c>
      <c r="J65" s="6"/>
      <c r="K65" s="6"/>
      <c r="L65" s="40">
        <f t="shared" si="13"/>
        <v>143.01</v>
      </c>
      <c r="M65" s="14"/>
    </row>
    <row r="66" spans="1:13" x14ac:dyDescent="0.3">
      <c r="A66" s="12"/>
      <c r="B66" s="5" t="s">
        <v>86</v>
      </c>
      <c r="C66" s="118" t="s">
        <v>21</v>
      </c>
      <c r="D66" s="119"/>
      <c r="E66" s="6"/>
      <c r="F66" s="6"/>
      <c r="G66" s="6"/>
      <c r="H66" s="6"/>
      <c r="I66" s="6">
        <v>69</v>
      </c>
      <c r="J66" s="6"/>
      <c r="K66" s="6"/>
      <c r="L66" s="40">
        <f t="shared" si="13"/>
        <v>69</v>
      </c>
      <c r="M66" s="14"/>
    </row>
    <row r="67" spans="1:13" x14ac:dyDescent="0.3">
      <c r="A67" s="12"/>
      <c r="B67" s="5" t="s">
        <v>87</v>
      </c>
      <c r="C67" s="79" t="s">
        <v>19</v>
      </c>
      <c r="D67" s="79"/>
      <c r="E67" s="6"/>
      <c r="F67" s="6"/>
      <c r="G67" s="6"/>
      <c r="H67" s="6"/>
      <c r="I67" s="6">
        <v>143.01</v>
      </c>
      <c r="J67" s="6"/>
      <c r="K67" s="6"/>
      <c r="L67" s="40">
        <f t="shared" si="13"/>
        <v>143.01</v>
      </c>
      <c r="M67" s="14"/>
    </row>
    <row r="68" spans="1:13" x14ac:dyDescent="0.3">
      <c r="A68" s="12"/>
      <c r="B68" s="5" t="s">
        <v>87</v>
      </c>
      <c r="C68" s="118" t="s">
        <v>21</v>
      </c>
      <c r="D68" s="119"/>
      <c r="E68" s="6"/>
      <c r="F68" s="6"/>
      <c r="G68" s="6"/>
      <c r="H68" s="6"/>
      <c r="I68" s="6">
        <v>69</v>
      </c>
      <c r="J68" s="6"/>
      <c r="K68" s="6"/>
      <c r="L68" s="40">
        <f t="shared" si="13"/>
        <v>69</v>
      </c>
      <c r="M68" s="14"/>
    </row>
    <row r="69" spans="1:13" x14ac:dyDescent="0.3">
      <c r="A69" s="12"/>
      <c r="B69" s="5" t="s">
        <v>60</v>
      </c>
      <c r="C69" s="199" t="s">
        <v>19</v>
      </c>
      <c r="D69" s="200"/>
      <c r="E69" s="6"/>
      <c r="F69" s="6"/>
      <c r="G69" s="6"/>
      <c r="H69" s="6"/>
      <c r="I69" s="6">
        <v>143.01</v>
      </c>
      <c r="J69" s="6"/>
      <c r="K69" s="6">
        <v>143.01</v>
      </c>
      <c r="L69" s="40">
        <f t="shared" si="13"/>
        <v>286.02</v>
      </c>
      <c r="M69" s="14"/>
    </row>
    <row r="70" spans="1:13" x14ac:dyDescent="0.3">
      <c r="A70" s="12"/>
      <c r="B70" s="5" t="s">
        <v>60</v>
      </c>
      <c r="C70" s="118" t="s">
        <v>21</v>
      </c>
      <c r="D70" s="119"/>
      <c r="E70" s="6"/>
      <c r="F70" s="6"/>
      <c r="G70" s="6"/>
      <c r="H70" s="6"/>
      <c r="I70" s="6">
        <v>69</v>
      </c>
      <c r="J70" s="6"/>
      <c r="K70" s="6">
        <v>69</v>
      </c>
      <c r="L70" s="40">
        <f t="shared" si="13"/>
        <v>138</v>
      </c>
      <c r="M70" s="14"/>
    </row>
    <row r="71" spans="1:13" x14ac:dyDescent="0.3">
      <c r="A71" s="12"/>
      <c r="B71" s="5" t="s">
        <v>86</v>
      </c>
      <c r="C71" s="79" t="s">
        <v>19</v>
      </c>
      <c r="D71" s="79"/>
      <c r="E71" s="6"/>
      <c r="F71" s="6"/>
      <c r="G71" s="6"/>
      <c r="H71" s="6"/>
      <c r="I71" s="6"/>
      <c r="J71" s="6">
        <v>143.01</v>
      </c>
      <c r="K71" s="6">
        <v>143.01</v>
      </c>
      <c r="L71" s="40">
        <f t="shared" si="13"/>
        <v>286.02</v>
      </c>
      <c r="M71" s="14"/>
    </row>
    <row r="72" spans="1:13" x14ac:dyDescent="0.3">
      <c r="A72" s="12"/>
      <c r="B72" s="5" t="s">
        <v>86</v>
      </c>
      <c r="C72" s="118" t="s">
        <v>21</v>
      </c>
      <c r="D72" s="119"/>
      <c r="E72" s="6"/>
      <c r="F72" s="6"/>
      <c r="G72" s="6"/>
      <c r="H72" s="6"/>
      <c r="I72" s="6"/>
      <c r="J72" s="6">
        <v>69</v>
      </c>
      <c r="K72" s="6">
        <v>69</v>
      </c>
      <c r="L72" s="40">
        <f t="shared" si="13"/>
        <v>138</v>
      </c>
      <c r="M72" s="14"/>
    </row>
    <row r="73" spans="1:13" x14ac:dyDescent="0.3">
      <c r="A73" s="12"/>
      <c r="B73" s="5" t="s">
        <v>85</v>
      </c>
      <c r="C73" s="199" t="s">
        <v>19</v>
      </c>
      <c r="D73" s="200"/>
      <c r="E73" s="6"/>
      <c r="F73" s="6"/>
      <c r="G73" s="6"/>
      <c r="H73" s="6"/>
      <c r="I73" s="6"/>
      <c r="J73" s="6">
        <v>143.01</v>
      </c>
      <c r="K73" s="6">
        <v>143.01</v>
      </c>
      <c r="L73" s="40">
        <f t="shared" si="13"/>
        <v>286.02</v>
      </c>
      <c r="M73" s="14"/>
    </row>
    <row r="74" spans="1:13" x14ac:dyDescent="0.3">
      <c r="A74" s="12"/>
      <c r="B74" s="5" t="s">
        <v>85</v>
      </c>
      <c r="C74" s="118" t="s">
        <v>21</v>
      </c>
      <c r="D74" s="119"/>
      <c r="E74" s="6"/>
      <c r="F74" s="6"/>
      <c r="G74" s="6"/>
      <c r="H74" s="6"/>
      <c r="I74" s="6"/>
      <c r="J74" s="6">
        <v>69</v>
      </c>
      <c r="K74" s="6">
        <v>69</v>
      </c>
      <c r="L74" s="40">
        <f t="shared" si="13"/>
        <v>138</v>
      </c>
      <c r="M74" s="14"/>
    </row>
    <row r="75" spans="1:13" x14ac:dyDescent="0.3">
      <c r="A75" s="12"/>
      <c r="B75" s="5" t="s">
        <v>88</v>
      </c>
      <c r="C75" s="79" t="s">
        <v>19</v>
      </c>
      <c r="D75" s="79"/>
      <c r="E75" s="6"/>
      <c r="F75" s="6"/>
      <c r="G75" s="6"/>
      <c r="H75" s="6"/>
      <c r="I75" s="6"/>
      <c r="J75" s="6">
        <v>143.01</v>
      </c>
      <c r="K75" s="6"/>
      <c r="L75" s="40">
        <f t="shared" si="13"/>
        <v>143.01</v>
      </c>
      <c r="M75" s="14"/>
    </row>
    <row r="76" spans="1:13" x14ac:dyDescent="0.3">
      <c r="A76" s="12"/>
      <c r="B76" s="5" t="s">
        <v>88</v>
      </c>
      <c r="C76" s="199" t="s">
        <v>21</v>
      </c>
      <c r="D76" s="200"/>
      <c r="E76" s="6"/>
      <c r="F76" s="6"/>
      <c r="G76" s="6"/>
      <c r="H76" s="6"/>
      <c r="I76" s="6"/>
      <c r="J76" s="6">
        <v>69</v>
      </c>
      <c r="K76" s="6"/>
      <c r="L76" s="40">
        <f t="shared" si="13"/>
        <v>69</v>
      </c>
      <c r="M76" s="14"/>
    </row>
    <row r="77" spans="1:13" x14ac:dyDescent="0.3">
      <c r="A77" s="12"/>
      <c r="B77" s="5"/>
      <c r="C77" s="79"/>
      <c r="D77" s="79"/>
      <c r="E77" s="6"/>
      <c r="F77" s="6"/>
      <c r="G77" s="6"/>
      <c r="H77" s="6"/>
      <c r="I77" s="6"/>
      <c r="J77" s="6"/>
      <c r="K77" s="6"/>
      <c r="L77" s="40">
        <f t="shared" si="13"/>
        <v>0</v>
      </c>
      <c r="M77" s="14"/>
    </row>
    <row r="78" spans="1:13" x14ac:dyDescent="0.3">
      <c r="A78" s="12"/>
      <c r="B78" s="5"/>
      <c r="C78" s="199"/>
      <c r="D78" s="200"/>
      <c r="E78" s="6"/>
      <c r="F78" s="6"/>
      <c r="G78" s="6"/>
      <c r="H78" s="6"/>
      <c r="I78" s="6"/>
      <c r="J78" s="6"/>
      <c r="K78" s="6"/>
      <c r="L78" s="40">
        <f t="shared" si="13"/>
        <v>0</v>
      </c>
      <c r="M78" s="14"/>
    </row>
    <row r="79" spans="1:13" x14ac:dyDescent="0.3">
      <c r="A79" s="12"/>
      <c r="B79" s="5"/>
      <c r="C79" s="79"/>
      <c r="D79" s="79"/>
      <c r="E79" s="6"/>
      <c r="F79" s="6"/>
      <c r="G79" s="6"/>
      <c r="H79" s="6"/>
      <c r="I79" s="6"/>
      <c r="J79" s="6"/>
      <c r="K79" s="6"/>
      <c r="L79" s="40">
        <f t="shared" si="13"/>
        <v>0</v>
      </c>
      <c r="M79" s="14"/>
    </row>
    <row r="80" spans="1:13" x14ac:dyDescent="0.3">
      <c r="A80" s="12"/>
      <c r="B80" s="5"/>
      <c r="C80" s="199"/>
      <c r="D80" s="200"/>
      <c r="E80" s="6"/>
      <c r="F80" s="6"/>
      <c r="G80" s="6"/>
      <c r="H80" s="6"/>
      <c r="I80" s="6"/>
      <c r="J80" s="6"/>
      <c r="K80" s="6"/>
      <c r="L80" s="40">
        <f t="shared" ref="L80:L81" si="14">SUM(E80:K80)</f>
        <v>0</v>
      </c>
      <c r="M80" s="14"/>
    </row>
    <row r="81" spans="1:13" x14ac:dyDescent="0.3">
      <c r="A81" s="12"/>
      <c r="B81" s="78"/>
      <c r="C81" s="79"/>
      <c r="D81" s="79"/>
      <c r="E81" s="6"/>
      <c r="F81" s="6"/>
      <c r="G81" s="6"/>
      <c r="H81" s="6"/>
      <c r="I81" s="6"/>
      <c r="J81" s="6"/>
      <c r="K81" s="6"/>
      <c r="L81" s="40">
        <f t="shared" si="14"/>
        <v>0</v>
      </c>
      <c r="M81" s="14"/>
    </row>
    <row r="82" spans="1:13" x14ac:dyDescent="0.3">
      <c r="A82" s="12"/>
      <c r="D82" s="41"/>
      <c r="E82" s="42"/>
      <c r="F82" s="42"/>
      <c r="G82" s="42"/>
      <c r="H82" s="42"/>
      <c r="I82" s="42"/>
      <c r="J82" s="42"/>
      <c r="K82" s="42"/>
      <c r="L82" s="42"/>
      <c r="M82" s="14"/>
    </row>
    <row r="83" spans="1:13" x14ac:dyDescent="0.3">
      <c r="A83" s="12"/>
      <c r="D83" s="41"/>
      <c r="E83" s="42"/>
      <c r="F83" s="42"/>
      <c r="G83" s="42"/>
      <c r="H83" s="42"/>
      <c r="I83" s="42"/>
      <c r="J83" s="42"/>
      <c r="K83" s="42"/>
      <c r="L83" s="42"/>
      <c r="M83" s="14"/>
    </row>
    <row r="84" spans="1:13" s="72" customFormat="1" ht="28.95" customHeight="1" x14ac:dyDescent="0.3">
      <c r="A84" s="76"/>
      <c r="E84" s="201" t="s">
        <v>22</v>
      </c>
      <c r="F84" s="202"/>
      <c r="G84" s="202"/>
      <c r="H84" s="202"/>
      <c r="I84" s="202"/>
      <c r="J84" s="202"/>
      <c r="K84" s="203"/>
      <c r="L84" s="125"/>
      <c r="M84" s="77"/>
    </row>
    <row r="85" spans="1:13" ht="28.95" customHeight="1" x14ac:dyDescent="0.3">
      <c r="A85" s="12"/>
      <c r="B85" s="36" t="s">
        <v>3</v>
      </c>
      <c r="C85" s="201" t="s">
        <v>54</v>
      </c>
      <c r="D85" s="203"/>
      <c r="E85" s="38">
        <v>45131</v>
      </c>
      <c r="F85" s="38">
        <f>E85+1</f>
        <v>45132</v>
      </c>
      <c r="G85" s="38">
        <f t="shared" ref="G85:K85" si="15">F85+1</f>
        <v>45133</v>
      </c>
      <c r="H85" s="38">
        <f t="shared" si="15"/>
        <v>45134</v>
      </c>
      <c r="I85" s="38">
        <f t="shared" si="15"/>
        <v>45135</v>
      </c>
      <c r="J85" s="38">
        <f t="shared" si="15"/>
        <v>45136</v>
      </c>
      <c r="K85" s="38">
        <f t="shared" si="15"/>
        <v>45137</v>
      </c>
      <c r="L85" s="39" t="s">
        <v>9</v>
      </c>
      <c r="M85" s="14"/>
    </row>
    <row r="86" spans="1:13" x14ac:dyDescent="0.3">
      <c r="A86" s="12"/>
      <c r="B86" s="5" t="s">
        <v>77</v>
      </c>
      <c r="C86" s="199" t="s">
        <v>19</v>
      </c>
      <c r="D86" s="200"/>
      <c r="E86" s="6"/>
      <c r="F86" s="6"/>
      <c r="G86" s="6"/>
      <c r="H86" s="6"/>
      <c r="I86" s="6"/>
      <c r="J86" s="6"/>
      <c r="K86" s="6"/>
      <c r="L86" s="40">
        <f t="shared" ref="L86:L101" si="16">SUM(E86:K86)</f>
        <v>0</v>
      </c>
      <c r="M86" s="14"/>
    </row>
    <row r="87" spans="1:13" x14ac:dyDescent="0.3">
      <c r="A87" s="12"/>
      <c r="B87" s="5" t="s">
        <v>77</v>
      </c>
      <c r="C87" s="79" t="s">
        <v>21</v>
      </c>
      <c r="D87" s="79"/>
      <c r="E87" s="6"/>
      <c r="F87" s="6"/>
      <c r="G87" s="6"/>
      <c r="H87" s="6"/>
      <c r="I87" s="6"/>
      <c r="J87" s="6"/>
      <c r="K87" s="6"/>
      <c r="L87" s="40">
        <f t="shared" si="16"/>
        <v>0</v>
      </c>
      <c r="M87" s="14"/>
    </row>
    <row r="88" spans="1:13" x14ac:dyDescent="0.3">
      <c r="A88" s="12"/>
      <c r="B88" s="5" t="s">
        <v>60</v>
      </c>
      <c r="C88" s="199" t="s">
        <v>19</v>
      </c>
      <c r="D88" s="200"/>
      <c r="E88" s="6"/>
      <c r="F88" s="6"/>
      <c r="G88" s="6"/>
      <c r="H88" s="6"/>
      <c r="I88" s="6"/>
      <c r="J88" s="6"/>
      <c r="K88" s="6"/>
      <c r="L88" s="40">
        <f t="shared" si="16"/>
        <v>0</v>
      </c>
      <c r="M88" s="14"/>
    </row>
    <row r="89" spans="1:13" x14ac:dyDescent="0.3">
      <c r="A89" s="12"/>
      <c r="B89" s="5" t="s">
        <v>60</v>
      </c>
      <c r="C89" s="79" t="s">
        <v>21</v>
      </c>
      <c r="D89" s="79"/>
      <c r="E89" s="6"/>
      <c r="F89" s="6"/>
      <c r="G89" s="6"/>
      <c r="H89" s="6"/>
      <c r="I89" s="6"/>
      <c r="J89" s="6"/>
      <c r="K89" s="6"/>
      <c r="L89" s="40">
        <f t="shared" si="16"/>
        <v>0</v>
      </c>
      <c r="M89" s="14"/>
    </row>
    <row r="90" spans="1:13" x14ac:dyDescent="0.3">
      <c r="A90" s="12"/>
      <c r="B90" s="5" t="s">
        <v>78</v>
      </c>
      <c r="C90" s="199" t="s">
        <v>19</v>
      </c>
      <c r="D90" s="200"/>
      <c r="E90" s="6"/>
      <c r="F90" s="6"/>
      <c r="G90" s="6"/>
      <c r="H90" s="6"/>
      <c r="I90" s="6"/>
      <c r="J90" s="6"/>
      <c r="K90" s="6"/>
      <c r="L90" s="40">
        <f t="shared" si="16"/>
        <v>0</v>
      </c>
      <c r="M90" s="14"/>
    </row>
    <row r="91" spans="1:13" x14ac:dyDescent="0.3">
      <c r="A91" s="12"/>
      <c r="B91" s="5" t="s">
        <v>78</v>
      </c>
      <c r="C91" s="79" t="s">
        <v>21</v>
      </c>
      <c r="D91" s="79"/>
      <c r="E91" s="6"/>
      <c r="F91" s="6"/>
      <c r="G91" s="6"/>
      <c r="H91" s="6"/>
      <c r="I91" s="6"/>
      <c r="J91" s="6"/>
      <c r="K91" s="6"/>
      <c r="L91" s="40">
        <f t="shared" si="16"/>
        <v>0</v>
      </c>
      <c r="M91" s="14"/>
    </row>
    <row r="92" spans="1:13" x14ac:dyDescent="0.3">
      <c r="A92" s="12"/>
      <c r="B92" s="78" t="s">
        <v>79</v>
      </c>
      <c r="C92" s="199" t="s">
        <v>19</v>
      </c>
      <c r="D92" s="200"/>
      <c r="E92" s="6"/>
      <c r="F92" s="6"/>
      <c r="G92" s="6"/>
      <c r="H92" s="6"/>
      <c r="I92" s="6"/>
      <c r="J92" s="6"/>
      <c r="K92" s="6"/>
      <c r="L92" s="40">
        <f t="shared" si="16"/>
        <v>0</v>
      </c>
      <c r="M92" s="14"/>
    </row>
    <row r="93" spans="1:13" x14ac:dyDescent="0.3">
      <c r="A93" s="12"/>
      <c r="B93" s="78" t="s">
        <v>79</v>
      </c>
      <c r="C93" s="79" t="s">
        <v>21</v>
      </c>
      <c r="D93" s="79"/>
      <c r="E93" s="6"/>
      <c r="F93" s="6"/>
      <c r="G93" s="6"/>
      <c r="H93" s="6"/>
      <c r="I93" s="6"/>
      <c r="J93" s="6"/>
      <c r="K93" s="6"/>
      <c r="L93" s="40">
        <f t="shared" si="16"/>
        <v>0</v>
      </c>
      <c r="M93" s="14"/>
    </row>
    <row r="94" spans="1:13" x14ac:dyDescent="0.3">
      <c r="A94" s="12"/>
      <c r="B94" s="5"/>
      <c r="C94" s="199" t="s">
        <v>19</v>
      </c>
      <c r="D94" s="200"/>
      <c r="E94" s="6"/>
      <c r="F94" s="6"/>
      <c r="G94" s="6"/>
      <c r="H94" s="6"/>
      <c r="I94" s="6"/>
      <c r="J94" s="6"/>
      <c r="K94" s="6"/>
      <c r="L94" s="40">
        <f t="shared" si="16"/>
        <v>0</v>
      </c>
      <c r="M94" s="14"/>
    </row>
    <row r="95" spans="1:13" x14ac:dyDescent="0.3">
      <c r="A95" s="12"/>
      <c r="B95" s="5"/>
      <c r="C95" s="79" t="s">
        <v>21</v>
      </c>
      <c r="D95" s="79"/>
      <c r="E95" s="6"/>
      <c r="F95" s="6"/>
      <c r="G95" s="6"/>
      <c r="H95" s="6"/>
      <c r="I95" s="6"/>
      <c r="J95" s="6"/>
      <c r="K95" s="6"/>
      <c r="L95" s="40">
        <f t="shared" si="16"/>
        <v>0</v>
      </c>
      <c r="M95" s="14"/>
    </row>
    <row r="96" spans="1:13" x14ac:dyDescent="0.3">
      <c r="A96" s="12"/>
      <c r="B96" s="5"/>
      <c r="C96" s="199" t="s">
        <v>19</v>
      </c>
      <c r="D96" s="200"/>
      <c r="E96" s="6"/>
      <c r="F96" s="6"/>
      <c r="G96" s="6"/>
      <c r="H96" s="6"/>
      <c r="I96" s="6"/>
      <c r="J96" s="6"/>
      <c r="K96" s="6"/>
      <c r="L96" s="40">
        <f t="shared" si="16"/>
        <v>0</v>
      </c>
      <c r="M96" s="14"/>
    </row>
    <row r="97" spans="1:13" x14ac:dyDescent="0.3">
      <c r="A97" s="12"/>
      <c r="B97" s="5"/>
      <c r="C97" s="79" t="s">
        <v>21</v>
      </c>
      <c r="D97" s="79"/>
      <c r="E97" s="6"/>
      <c r="F97" s="6"/>
      <c r="G97" s="6"/>
      <c r="H97" s="6"/>
      <c r="I97" s="6"/>
      <c r="J97" s="6"/>
      <c r="K97" s="6"/>
      <c r="L97" s="40">
        <f t="shared" si="16"/>
        <v>0</v>
      </c>
      <c r="M97" s="14"/>
    </row>
    <row r="98" spans="1:13" x14ac:dyDescent="0.3">
      <c r="A98" s="12"/>
      <c r="B98" s="5"/>
      <c r="C98" s="199" t="s">
        <v>19</v>
      </c>
      <c r="D98" s="200"/>
      <c r="E98" s="6"/>
      <c r="F98" s="6"/>
      <c r="G98" s="6"/>
      <c r="H98" s="6"/>
      <c r="I98" s="6"/>
      <c r="J98" s="6"/>
      <c r="K98" s="6"/>
      <c r="L98" s="40">
        <f t="shared" si="16"/>
        <v>0</v>
      </c>
      <c r="M98" s="14"/>
    </row>
    <row r="99" spans="1:13" x14ac:dyDescent="0.3">
      <c r="A99" s="12"/>
      <c r="B99" s="5"/>
      <c r="C99" s="79" t="s">
        <v>21</v>
      </c>
      <c r="D99" s="79"/>
      <c r="E99" s="6"/>
      <c r="F99" s="6"/>
      <c r="G99" s="6"/>
      <c r="H99" s="6"/>
      <c r="I99" s="6"/>
      <c r="J99" s="6"/>
      <c r="K99" s="6"/>
      <c r="L99" s="40">
        <f t="shared" si="16"/>
        <v>0</v>
      </c>
      <c r="M99" s="14"/>
    </row>
    <row r="100" spans="1:13" x14ac:dyDescent="0.3">
      <c r="A100" s="12"/>
      <c r="B100" s="78"/>
      <c r="C100" s="199" t="s">
        <v>19</v>
      </c>
      <c r="D100" s="200"/>
      <c r="E100" s="6"/>
      <c r="F100" s="6"/>
      <c r="G100" s="6"/>
      <c r="H100" s="6"/>
      <c r="I100" s="6"/>
      <c r="J100" s="6"/>
      <c r="K100" s="6"/>
      <c r="L100" s="40">
        <f t="shared" si="16"/>
        <v>0</v>
      </c>
      <c r="M100" s="14"/>
    </row>
    <row r="101" spans="1:13" x14ac:dyDescent="0.3">
      <c r="A101" s="12"/>
      <c r="B101" s="78"/>
      <c r="C101" s="79" t="s">
        <v>21</v>
      </c>
      <c r="D101" s="79"/>
      <c r="E101" s="6"/>
      <c r="F101" s="6"/>
      <c r="G101" s="6"/>
      <c r="H101" s="6"/>
      <c r="I101" s="6"/>
      <c r="J101" s="6"/>
      <c r="K101" s="6"/>
      <c r="L101" s="40">
        <f t="shared" si="16"/>
        <v>0</v>
      </c>
      <c r="M101" s="14"/>
    </row>
    <row r="102" spans="1:13" x14ac:dyDescent="0.3">
      <c r="A102" s="12"/>
      <c r="D102" s="41"/>
      <c r="E102" s="42"/>
      <c r="F102" s="42"/>
      <c r="G102" s="42"/>
      <c r="H102" s="42"/>
      <c r="I102" s="42"/>
      <c r="J102" s="42"/>
      <c r="K102" s="42"/>
      <c r="L102" s="42"/>
      <c r="M102" s="14"/>
    </row>
    <row r="103" spans="1:13" x14ac:dyDescent="0.3">
      <c r="A103" s="12"/>
      <c r="D103" s="41"/>
      <c r="E103" s="42"/>
      <c r="F103" s="42"/>
      <c r="G103" s="42"/>
      <c r="H103" s="42"/>
      <c r="I103" s="42"/>
      <c r="J103" s="42"/>
      <c r="K103" s="42"/>
      <c r="L103" s="42"/>
      <c r="M103" s="14"/>
    </row>
    <row r="104" spans="1:13" s="72" customFormat="1" ht="28.95" customHeight="1" x14ac:dyDescent="0.3">
      <c r="A104" s="76"/>
      <c r="E104" s="201" t="s">
        <v>22</v>
      </c>
      <c r="F104" s="202"/>
      <c r="G104" s="202"/>
      <c r="H104" s="202"/>
      <c r="I104" s="202"/>
      <c r="J104" s="202"/>
      <c r="K104" s="203"/>
      <c r="L104" s="125"/>
      <c r="M104" s="77"/>
    </row>
    <row r="105" spans="1:13" ht="28.95" customHeight="1" x14ac:dyDescent="0.3">
      <c r="A105" s="12"/>
      <c r="B105" s="36" t="s">
        <v>3</v>
      </c>
      <c r="C105" s="201" t="s">
        <v>54</v>
      </c>
      <c r="D105" s="203"/>
      <c r="E105" s="38">
        <f>K85+1</f>
        <v>45138</v>
      </c>
      <c r="F105" s="38">
        <v>45139</v>
      </c>
      <c r="G105" s="38">
        <v>45140</v>
      </c>
      <c r="H105" s="38">
        <v>45141</v>
      </c>
      <c r="I105" s="38">
        <v>45142</v>
      </c>
      <c r="J105" s="38">
        <v>45143</v>
      </c>
      <c r="K105" s="38">
        <v>45144</v>
      </c>
      <c r="L105" s="39" t="s">
        <v>9</v>
      </c>
      <c r="M105" s="14"/>
    </row>
    <row r="106" spans="1:13" x14ac:dyDescent="0.3">
      <c r="A106" s="12"/>
      <c r="B106" s="5" t="s">
        <v>86</v>
      </c>
      <c r="C106" s="199" t="s">
        <v>19</v>
      </c>
      <c r="D106" s="200"/>
      <c r="E106" s="6"/>
      <c r="F106" s="6">
        <v>143.01</v>
      </c>
      <c r="G106" s="6"/>
      <c r="H106" s="6"/>
      <c r="I106" s="6"/>
      <c r="J106" s="6"/>
      <c r="K106" s="6"/>
      <c r="L106" s="40">
        <f t="shared" ref="L106:L121" si="17">SUM(E106:K106)</f>
        <v>143.01</v>
      </c>
      <c r="M106" s="14"/>
    </row>
    <row r="107" spans="1:13" x14ac:dyDescent="0.3">
      <c r="A107" s="12"/>
      <c r="B107" s="5" t="s">
        <v>86</v>
      </c>
      <c r="C107" s="79" t="s">
        <v>21</v>
      </c>
      <c r="D107" s="79"/>
      <c r="E107" s="6"/>
      <c r="F107" s="6">
        <v>69</v>
      </c>
      <c r="G107" s="6"/>
      <c r="H107" s="6"/>
      <c r="I107" s="6"/>
      <c r="J107" s="6"/>
      <c r="K107" s="6"/>
      <c r="L107" s="40">
        <f t="shared" si="17"/>
        <v>69</v>
      </c>
      <c r="M107" s="14"/>
    </row>
    <row r="108" spans="1:13" x14ac:dyDescent="0.3">
      <c r="A108" s="12"/>
      <c r="B108" s="5" t="s">
        <v>155</v>
      </c>
      <c r="C108" s="199" t="s">
        <v>19</v>
      </c>
      <c r="D108" s="200"/>
      <c r="E108" s="6"/>
      <c r="F108" s="6">
        <v>143.01</v>
      </c>
      <c r="G108" s="6"/>
      <c r="H108" s="6"/>
      <c r="I108" s="6"/>
      <c r="J108" s="6"/>
      <c r="K108" s="6"/>
      <c r="L108" s="40">
        <f t="shared" si="17"/>
        <v>143.01</v>
      </c>
      <c r="M108" s="14"/>
    </row>
    <row r="109" spans="1:13" x14ac:dyDescent="0.3">
      <c r="A109" s="12"/>
      <c r="B109" s="5" t="s">
        <v>155</v>
      </c>
      <c r="C109" s="79" t="s">
        <v>21</v>
      </c>
      <c r="D109" s="79"/>
      <c r="E109" s="6"/>
      <c r="F109" s="6">
        <v>69</v>
      </c>
      <c r="G109" s="6"/>
      <c r="H109" s="6"/>
      <c r="I109" s="6"/>
      <c r="J109" s="6"/>
      <c r="K109" s="6"/>
      <c r="L109" s="40">
        <f t="shared" si="17"/>
        <v>69</v>
      </c>
      <c r="M109" s="14"/>
    </row>
    <row r="110" spans="1:13" x14ac:dyDescent="0.3">
      <c r="A110" s="12"/>
      <c r="B110" s="5"/>
      <c r="C110" s="199" t="s">
        <v>19</v>
      </c>
      <c r="D110" s="200"/>
      <c r="E110" s="6"/>
      <c r="F110" s="6"/>
      <c r="G110" s="6"/>
      <c r="H110" s="6"/>
      <c r="I110" s="6"/>
      <c r="J110" s="6"/>
      <c r="K110" s="6"/>
      <c r="L110" s="40">
        <f t="shared" si="17"/>
        <v>0</v>
      </c>
      <c r="M110" s="14"/>
    </row>
    <row r="111" spans="1:13" x14ac:dyDescent="0.3">
      <c r="A111" s="12"/>
      <c r="B111" s="5"/>
      <c r="C111" s="79" t="s">
        <v>21</v>
      </c>
      <c r="D111" s="79"/>
      <c r="E111" s="6"/>
      <c r="F111" s="6"/>
      <c r="G111" s="6"/>
      <c r="H111" s="6"/>
      <c r="I111" s="6"/>
      <c r="J111" s="6"/>
      <c r="K111" s="6"/>
      <c r="L111" s="40">
        <f t="shared" si="17"/>
        <v>0</v>
      </c>
      <c r="M111" s="14"/>
    </row>
    <row r="112" spans="1:13" x14ac:dyDescent="0.3">
      <c r="A112" s="12"/>
      <c r="B112" s="78"/>
      <c r="C112" s="199" t="s">
        <v>19</v>
      </c>
      <c r="D112" s="200"/>
      <c r="E112" s="6"/>
      <c r="F112" s="6"/>
      <c r="G112" s="6"/>
      <c r="H112" s="6"/>
      <c r="I112" s="6"/>
      <c r="J112" s="6"/>
      <c r="K112" s="6"/>
      <c r="L112" s="40">
        <f t="shared" si="17"/>
        <v>0</v>
      </c>
      <c r="M112" s="14"/>
    </row>
    <row r="113" spans="1:13" x14ac:dyDescent="0.3">
      <c r="A113" s="12"/>
      <c r="B113" s="78"/>
      <c r="C113" s="79" t="s">
        <v>21</v>
      </c>
      <c r="D113" s="79"/>
      <c r="E113" s="6"/>
      <c r="F113" s="6"/>
      <c r="G113" s="6"/>
      <c r="H113" s="6"/>
      <c r="I113" s="6"/>
      <c r="J113" s="6"/>
      <c r="K113" s="6"/>
      <c r="L113" s="40">
        <f t="shared" si="17"/>
        <v>0</v>
      </c>
      <c r="M113" s="14"/>
    </row>
    <row r="114" spans="1:13" x14ac:dyDescent="0.3">
      <c r="A114" s="12"/>
      <c r="B114" s="5"/>
      <c r="C114" s="199" t="s">
        <v>19</v>
      </c>
      <c r="D114" s="200"/>
      <c r="E114" s="6"/>
      <c r="F114" s="6"/>
      <c r="G114" s="6"/>
      <c r="H114" s="6"/>
      <c r="I114" s="6"/>
      <c r="J114" s="6"/>
      <c r="K114" s="6"/>
      <c r="L114" s="40">
        <f t="shared" si="17"/>
        <v>0</v>
      </c>
      <c r="M114" s="14"/>
    </row>
    <row r="115" spans="1:13" x14ac:dyDescent="0.3">
      <c r="A115" s="12"/>
      <c r="B115" s="5"/>
      <c r="C115" s="79" t="s">
        <v>21</v>
      </c>
      <c r="D115" s="79"/>
      <c r="E115" s="6"/>
      <c r="F115" s="6"/>
      <c r="G115" s="6"/>
      <c r="H115" s="6"/>
      <c r="I115" s="6"/>
      <c r="J115" s="6"/>
      <c r="K115" s="6"/>
      <c r="L115" s="40">
        <f t="shared" si="17"/>
        <v>0</v>
      </c>
      <c r="M115" s="14"/>
    </row>
    <row r="116" spans="1:13" x14ac:dyDescent="0.3">
      <c r="A116" s="12"/>
      <c r="B116" s="5"/>
      <c r="C116" s="199" t="s">
        <v>19</v>
      </c>
      <c r="D116" s="200"/>
      <c r="E116" s="6"/>
      <c r="F116" s="6"/>
      <c r="G116" s="6"/>
      <c r="H116" s="6"/>
      <c r="I116" s="6"/>
      <c r="J116" s="6"/>
      <c r="K116" s="6"/>
      <c r="L116" s="40">
        <f t="shared" si="17"/>
        <v>0</v>
      </c>
      <c r="M116" s="14"/>
    </row>
    <row r="117" spans="1:13" x14ac:dyDescent="0.3">
      <c r="A117" s="12"/>
      <c r="B117" s="5"/>
      <c r="C117" s="79" t="s">
        <v>21</v>
      </c>
      <c r="D117" s="79"/>
      <c r="E117" s="6"/>
      <c r="F117" s="6"/>
      <c r="G117" s="6"/>
      <c r="H117" s="6"/>
      <c r="I117" s="6"/>
      <c r="J117" s="6"/>
      <c r="K117" s="6"/>
      <c r="L117" s="40">
        <f t="shared" si="17"/>
        <v>0</v>
      </c>
      <c r="M117" s="14"/>
    </row>
    <row r="118" spans="1:13" x14ac:dyDescent="0.3">
      <c r="A118" s="12"/>
      <c r="B118" s="5"/>
      <c r="C118" s="199" t="s">
        <v>19</v>
      </c>
      <c r="D118" s="200"/>
      <c r="E118" s="6"/>
      <c r="F118" s="6"/>
      <c r="G118" s="6"/>
      <c r="H118" s="6"/>
      <c r="I118" s="6"/>
      <c r="J118" s="6"/>
      <c r="K118" s="6"/>
      <c r="L118" s="40">
        <f t="shared" si="17"/>
        <v>0</v>
      </c>
      <c r="M118" s="14"/>
    </row>
    <row r="119" spans="1:13" x14ac:dyDescent="0.3">
      <c r="A119" s="12"/>
      <c r="B119" s="5"/>
      <c r="C119" s="79" t="s">
        <v>21</v>
      </c>
      <c r="D119" s="79"/>
      <c r="E119" s="6"/>
      <c r="F119" s="6"/>
      <c r="G119" s="6"/>
      <c r="H119" s="6"/>
      <c r="I119" s="6"/>
      <c r="J119" s="6"/>
      <c r="K119" s="6"/>
      <c r="L119" s="40">
        <f t="shared" si="17"/>
        <v>0</v>
      </c>
      <c r="M119" s="14"/>
    </row>
    <row r="120" spans="1:13" x14ac:dyDescent="0.3">
      <c r="A120" s="12"/>
      <c r="B120" s="78"/>
      <c r="C120" s="199" t="s">
        <v>19</v>
      </c>
      <c r="D120" s="200"/>
      <c r="E120" s="6"/>
      <c r="F120" s="6"/>
      <c r="G120" s="6"/>
      <c r="H120" s="6"/>
      <c r="I120" s="6"/>
      <c r="J120" s="6"/>
      <c r="K120" s="6"/>
      <c r="L120" s="40">
        <f t="shared" si="17"/>
        <v>0</v>
      </c>
      <c r="M120" s="14"/>
    </row>
    <row r="121" spans="1:13" x14ac:dyDescent="0.3">
      <c r="A121" s="12"/>
      <c r="B121" s="78"/>
      <c r="C121" s="79" t="s">
        <v>21</v>
      </c>
      <c r="D121" s="79"/>
      <c r="E121" s="6"/>
      <c r="F121" s="6"/>
      <c r="G121" s="6"/>
      <c r="H121" s="6"/>
      <c r="I121" s="6"/>
      <c r="J121" s="6"/>
      <c r="K121" s="6"/>
      <c r="L121" s="40">
        <f t="shared" si="17"/>
        <v>0</v>
      </c>
      <c r="M121" s="14"/>
    </row>
    <row r="122" spans="1:13" x14ac:dyDescent="0.3">
      <c r="A122" s="12"/>
      <c r="D122" s="41"/>
      <c r="E122" s="42"/>
      <c r="F122" s="42"/>
      <c r="G122" s="42"/>
      <c r="H122" s="42"/>
      <c r="I122" s="42"/>
      <c r="J122" s="42"/>
      <c r="K122" s="42"/>
      <c r="L122" s="42"/>
      <c r="M122" s="14"/>
    </row>
    <row r="123" spans="1:13" x14ac:dyDescent="0.3">
      <c r="A123" s="12"/>
      <c r="D123" s="41"/>
      <c r="E123" s="42"/>
      <c r="F123" s="42"/>
      <c r="G123" s="42"/>
      <c r="H123" s="42"/>
      <c r="I123" s="42"/>
      <c r="J123" s="42"/>
      <c r="K123" s="42"/>
      <c r="L123" s="42"/>
      <c r="M123" s="14"/>
    </row>
    <row r="124" spans="1:13" ht="31.5" customHeight="1" x14ac:dyDescent="0.3">
      <c r="A124" s="12"/>
      <c r="B124" s="72"/>
      <c r="C124" s="72"/>
      <c r="D124" s="72"/>
      <c r="E124" s="201" t="s">
        <v>22</v>
      </c>
      <c r="F124" s="202"/>
      <c r="G124" s="202"/>
      <c r="H124" s="202"/>
      <c r="I124" s="202"/>
      <c r="J124" s="202"/>
      <c r="K124" s="203"/>
      <c r="L124" s="125"/>
      <c r="M124" s="14"/>
    </row>
    <row r="125" spans="1:13" ht="33.75" customHeight="1" x14ac:dyDescent="0.3">
      <c r="A125" s="12"/>
      <c r="B125" s="36" t="s">
        <v>3</v>
      </c>
      <c r="C125" s="201" t="s">
        <v>54</v>
      </c>
      <c r="D125" s="203"/>
      <c r="E125" s="38">
        <v>45208</v>
      </c>
      <c r="F125" s="38">
        <f>E125+1</f>
        <v>45209</v>
      </c>
      <c r="G125" s="38">
        <f t="shared" ref="G125:K125" si="18">F125+1</f>
        <v>45210</v>
      </c>
      <c r="H125" s="38">
        <f t="shared" si="18"/>
        <v>45211</v>
      </c>
      <c r="I125" s="38">
        <f t="shared" si="18"/>
        <v>45212</v>
      </c>
      <c r="J125" s="38">
        <f t="shared" si="18"/>
        <v>45213</v>
      </c>
      <c r="K125" s="38">
        <f t="shared" si="18"/>
        <v>45214</v>
      </c>
      <c r="L125" s="39" t="s">
        <v>9</v>
      </c>
      <c r="M125" s="14"/>
    </row>
    <row r="126" spans="1:13" x14ac:dyDescent="0.3">
      <c r="A126" s="12"/>
      <c r="B126" s="5" t="s">
        <v>77</v>
      </c>
      <c r="C126" s="199" t="s">
        <v>19</v>
      </c>
      <c r="D126" s="200"/>
      <c r="E126" s="6"/>
      <c r="F126" s="6"/>
      <c r="G126" s="6"/>
      <c r="H126" s="6"/>
      <c r="I126" s="6">
        <v>143.01</v>
      </c>
      <c r="J126" s="6"/>
      <c r="K126" s="6"/>
      <c r="L126" s="40">
        <f t="shared" ref="L126:L141" si="19">SUM(E126:K126)</f>
        <v>143.01</v>
      </c>
      <c r="M126" s="14"/>
    </row>
    <row r="127" spans="1:13" x14ac:dyDescent="0.3">
      <c r="A127" s="12"/>
      <c r="B127" s="5" t="s">
        <v>77</v>
      </c>
      <c r="C127" s="79" t="s">
        <v>21</v>
      </c>
      <c r="D127" s="79"/>
      <c r="E127" s="6"/>
      <c r="F127" s="6"/>
      <c r="G127" s="6"/>
      <c r="H127" s="6"/>
      <c r="I127" s="6">
        <v>69</v>
      </c>
      <c r="J127" s="6"/>
      <c r="K127" s="6"/>
      <c r="L127" s="40">
        <f t="shared" si="19"/>
        <v>69</v>
      </c>
      <c r="M127" s="14"/>
    </row>
    <row r="128" spans="1:13" x14ac:dyDescent="0.3">
      <c r="A128" s="12"/>
      <c r="B128" s="5" t="s">
        <v>76</v>
      </c>
      <c r="C128" s="199" t="s">
        <v>19</v>
      </c>
      <c r="D128" s="200"/>
      <c r="E128" s="6"/>
      <c r="F128" s="6"/>
      <c r="G128" s="6"/>
      <c r="H128" s="6"/>
      <c r="I128" s="6">
        <v>143.01</v>
      </c>
      <c r="J128" s="6"/>
      <c r="K128" s="6"/>
      <c r="L128" s="40">
        <f t="shared" si="19"/>
        <v>143.01</v>
      </c>
      <c r="M128" s="14"/>
    </row>
    <row r="129" spans="1:13" x14ac:dyDescent="0.3">
      <c r="A129" s="12"/>
      <c r="B129" s="5" t="s">
        <v>76</v>
      </c>
      <c r="C129" s="79" t="s">
        <v>21</v>
      </c>
      <c r="D129" s="79"/>
      <c r="E129" s="6"/>
      <c r="F129" s="6"/>
      <c r="G129" s="6"/>
      <c r="H129" s="6"/>
      <c r="I129" s="6">
        <v>69</v>
      </c>
      <c r="J129" s="6"/>
      <c r="K129" s="6"/>
      <c r="L129" s="40">
        <f t="shared" si="19"/>
        <v>69</v>
      </c>
      <c r="M129" s="14"/>
    </row>
    <row r="130" spans="1:13" x14ac:dyDescent="0.3">
      <c r="A130" s="12"/>
      <c r="B130" s="5" t="s">
        <v>173</v>
      </c>
      <c r="C130" s="199" t="s">
        <v>19</v>
      </c>
      <c r="D130" s="200"/>
      <c r="E130" s="6"/>
      <c r="F130" s="6"/>
      <c r="G130" s="6"/>
      <c r="H130" s="6"/>
      <c r="I130" s="6">
        <v>143.01</v>
      </c>
      <c r="J130" s="6"/>
      <c r="K130" s="6"/>
      <c r="L130" s="40">
        <f t="shared" si="19"/>
        <v>143.01</v>
      </c>
      <c r="M130" s="14"/>
    </row>
    <row r="131" spans="1:13" x14ac:dyDescent="0.3">
      <c r="A131" s="12"/>
      <c r="B131" s="5" t="s">
        <v>173</v>
      </c>
      <c r="C131" s="79" t="s">
        <v>21</v>
      </c>
      <c r="D131" s="79"/>
      <c r="E131" s="6"/>
      <c r="F131" s="6"/>
      <c r="G131" s="6"/>
      <c r="H131" s="6"/>
      <c r="I131" s="6">
        <v>69</v>
      </c>
      <c r="J131" s="6"/>
      <c r="K131" s="6"/>
      <c r="L131" s="40">
        <f t="shared" si="19"/>
        <v>69</v>
      </c>
      <c r="M131" s="14"/>
    </row>
    <row r="132" spans="1:13" x14ac:dyDescent="0.3">
      <c r="A132" s="12"/>
      <c r="B132" s="5" t="s">
        <v>174</v>
      </c>
      <c r="C132" s="199" t="s">
        <v>19</v>
      </c>
      <c r="D132" s="200"/>
      <c r="E132" s="6"/>
      <c r="F132" s="6"/>
      <c r="G132" s="6"/>
      <c r="H132" s="6"/>
      <c r="I132" s="6">
        <v>143.01</v>
      </c>
      <c r="J132" s="6"/>
      <c r="K132" s="6"/>
      <c r="L132" s="40">
        <f t="shared" si="19"/>
        <v>143.01</v>
      </c>
      <c r="M132" s="14"/>
    </row>
    <row r="133" spans="1:13" x14ac:dyDescent="0.3">
      <c r="A133" s="12"/>
      <c r="B133" s="5" t="s">
        <v>174</v>
      </c>
      <c r="C133" s="79" t="s">
        <v>21</v>
      </c>
      <c r="D133" s="79"/>
      <c r="E133" s="6"/>
      <c r="F133" s="6"/>
      <c r="G133" s="6"/>
      <c r="H133" s="6"/>
      <c r="I133" s="6">
        <v>69</v>
      </c>
      <c r="J133" s="6"/>
      <c r="K133" s="6"/>
      <c r="L133" s="40">
        <f t="shared" si="19"/>
        <v>69</v>
      </c>
      <c r="M133" s="14"/>
    </row>
    <row r="134" spans="1:13" x14ac:dyDescent="0.3">
      <c r="A134" s="12"/>
      <c r="B134" s="5"/>
      <c r="C134" s="199" t="s">
        <v>19</v>
      </c>
      <c r="D134" s="200"/>
      <c r="E134" s="6"/>
      <c r="F134" s="6"/>
      <c r="G134" s="6"/>
      <c r="H134" s="6"/>
      <c r="I134" s="6"/>
      <c r="J134" s="6"/>
      <c r="K134" s="6"/>
      <c r="L134" s="40">
        <f t="shared" si="19"/>
        <v>0</v>
      </c>
      <c r="M134" s="14"/>
    </row>
    <row r="135" spans="1:13" x14ac:dyDescent="0.3">
      <c r="A135" s="12"/>
      <c r="B135" s="5"/>
      <c r="C135" s="79" t="s">
        <v>21</v>
      </c>
      <c r="D135" s="79"/>
      <c r="E135" s="6"/>
      <c r="F135" s="6"/>
      <c r="G135" s="6"/>
      <c r="H135" s="6"/>
      <c r="I135" s="6"/>
      <c r="J135" s="6"/>
      <c r="K135" s="6"/>
      <c r="L135" s="40">
        <f t="shared" si="19"/>
        <v>0</v>
      </c>
      <c r="M135" s="14"/>
    </row>
    <row r="136" spans="1:13" x14ac:dyDescent="0.3">
      <c r="A136" s="12"/>
      <c r="B136" s="5"/>
      <c r="C136" s="199" t="s">
        <v>19</v>
      </c>
      <c r="D136" s="200"/>
      <c r="E136" s="6"/>
      <c r="F136" s="6"/>
      <c r="G136" s="6"/>
      <c r="H136" s="6"/>
      <c r="I136" s="6"/>
      <c r="J136" s="6"/>
      <c r="K136" s="6"/>
      <c r="L136" s="40">
        <f t="shared" si="19"/>
        <v>0</v>
      </c>
      <c r="M136" s="14"/>
    </row>
    <row r="137" spans="1:13" x14ac:dyDescent="0.3">
      <c r="A137" s="12"/>
      <c r="B137" s="5"/>
      <c r="C137" s="79" t="s">
        <v>21</v>
      </c>
      <c r="D137" s="79"/>
      <c r="E137" s="6"/>
      <c r="F137" s="6"/>
      <c r="G137" s="6"/>
      <c r="H137" s="6"/>
      <c r="I137" s="6"/>
      <c r="J137" s="6"/>
      <c r="K137" s="6"/>
      <c r="L137" s="40">
        <f t="shared" si="19"/>
        <v>0</v>
      </c>
      <c r="M137" s="14"/>
    </row>
    <row r="138" spans="1:13" x14ac:dyDescent="0.3">
      <c r="A138" s="12"/>
      <c r="B138" s="5"/>
      <c r="C138" s="199" t="s">
        <v>19</v>
      </c>
      <c r="D138" s="200"/>
      <c r="E138" s="6"/>
      <c r="F138" s="6"/>
      <c r="G138" s="6"/>
      <c r="H138" s="6"/>
      <c r="I138" s="6"/>
      <c r="J138" s="6"/>
      <c r="K138" s="6"/>
      <c r="L138" s="40">
        <f t="shared" si="19"/>
        <v>0</v>
      </c>
      <c r="M138" s="14"/>
    </row>
    <row r="139" spans="1:13" x14ac:dyDescent="0.3">
      <c r="A139" s="12"/>
      <c r="B139" s="5"/>
      <c r="C139" s="79" t="s">
        <v>21</v>
      </c>
      <c r="D139" s="79"/>
      <c r="E139" s="6"/>
      <c r="F139" s="6"/>
      <c r="G139" s="6"/>
      <c r="H139" s="6"/>
      <c r="I139" s="6"/>
      <c r="J139" s="6"/>
      <c r="K139" s="6"/>
      <c r="L139" s="40">
        <f t="shared" si="19"/>
        <v>0</v>
      </c>
      <c r="M139" s="14"/>
    </row>
    <row r="140" spans="1:13" x14ac:dyDescent="0.3">
      <c r="A140" s="12"/>
      <c r="B140" s="78"/>
      <c r="C140" s="199" t="s">
        <v>19</v>
      </c>
      <c r="D140" s="200"/>
      <c r="E140" s="6"/>
      <c r="F140" s="6"/>
      <c r="G140" s="6"/>
      <c r="H140" s="6"/>
      <c r="I140" s="6"/>
      <c r="J140" s="6"/>
      <c r="K140" s="6"/>
      <c r="L140" s="40">
        <f t="shared" si="19"/>
        <v>0</v>
      </c>
      <c r="M140" s="14"/>
    </row>
    <row r="141" spans="1:13" x14ac:dyDescent="0.3">
      <c r="A141" s="12"/>
      <c r="B141" s="78"/>
      <c r="C141" s="79" t="s">
        <v>21</v>
      </c>
      <c r="D141" s="79"/>
      <c r="E141" s="6"/>
      <c r="F141" s="6"/>
      <c r="G141" s="6"/>
      <c r="H141" s="6"/>
      <c r="I141" s="6"/>
      <c r="J141" s="6"/>
      <c r="K141" s="6"/>
      <c r="L141" s="40">
        <f t="shared" si="19"/>
        <v>0</v>
      </c>
      <c r="M141" s="14"/>
    </row>
    <row r="142" spans="1:13" x14ac:dyDescent="0.3">
      <c r="A142" s="12"/>
      <c r="D142" s="41"/>
      <c r="E142" s="42"/>
      <c r="F142" s="42"/>
      <c r="G142" s="42"/>
      <c r="H142" s="42"/>
      <c r="I142" s="42"/>
      <c r="J142" s="42"/>
      <c r="K142" s="42"/>
      <c r="L142" s="42"/>
      <c r="M142" s="14"/>
    </row>
    <row r="143" spans="1:13" x14ac:dyDescent="0.3">
      <c r="A143" s="12"/>
      <c r="D143" s="41"/>
      <c r="E143" s="42"/>
      <c r="F143" s="42"/>
      <c r="G143" s="42"/>
      <c r="H143" s="42"/>
      <c r="I143" s="42"/>
      <c r="J143" s="42"/>
      <c r="K143" s="42"/>
      <c r="L143" s="42"/>
      <c r="M143" s="14"/>
    </row>
    <row r="144" spans="1:13" x14ac:dyDescent="0.3">
      <c r="A144" s="12"/>
      <c r="D144" s="41"/>
      <c r="E144" s="42"/>
      <c r="F144" s="42"/>
      <c r="G144" s="42"/>
      <c r="H144" s="42"/>
      <c r="I144" s="42"/>
      <c r="J144" s="42"/>
      <c r="K144" s="42"/>
      <c r="L144" s="42"/>
      <c r="M144" s="14"/>
    </row>
    <row r="145" spans="1:13" x14ac:dyDescent="0.3">
      <c r="A145" s="12"/>
      <c r="D145" s="41"/>
      <c r="E145" s="42"/>
      <c r="F145" s="42"/>
      <c r="G145" s="42"/>
      <c r="H145" s="42"/>
      <c r="I145" s="42"/>
      <c r="J145" s="42"/>
      <c r="K145" s="42"/>
      <c r="L145" s="42"/>
      <c r="M145" s="14"/>
    </row>
    <row r="146" spans="1:13" x14ac:dyDescent="0.3">
      <c r="A146" s="12"/>
      <c r="D146" s="41"/>
      <c r="E146" s="42"/>
      <c r="F146" s="42"/>
      <c r="G146" s="42"/>
      <c r="H146" s="42"/>
      <c r="I146" s="42"/>
      <c r="J146" s="42"/>
      <c r="K146" s="42"/>
      <c r="L146" s="42"/>
      <c r="M146" s="14"/>
    </row>
    <row r="147" spans="1:13" x14ac:dyDescent="0.3">
      <c r="A147" s="12"/>
      <c r="D147" s="41"/>
      <c r="E147" s="42"/>
      <c r="F147" s="42"/>
      <c r="G147" s="42"/>
      <c r="H147" s="42"/>
      <c r="I147" s="42"/>
      <c r="J147" s="42"/>
      <c r="K147" s="42"/>
      <c r="L147" s="42"/>
      <c r="M147" s="14"/>
    </row>
    <row r="148" spans="1:13" x14ac:dyDescent="0.3">
      <c r="A148" s="12"/>
      <c r="D148" s="41"/>
      <c r="E148" s="42"/>
      <c r="F148" s="42"/>
      <c r="G148" s="42"/>
      <c r="H148" s="42"/>
      <c r="I148" s="42"/>
      <c r="J148" s="42"/>
      <c r="K148" s="42"/>
      <c r="L148" s="42"/>
      <c r="M148" s="14"/>
    </row>
    <row r="149" spans="1:13" x14ac:dyDescent="0.3">
      <c r="A149" s="12"/>
      <c r="D149" s="41"/>
      <c r="E149" s="42"/>
      <c r="F149" s="42"/>
      <c r="G149" s="42"/>
      <c r="H149" s="42"/>
      <c r="I149" s="42"/>
      <c r="J149" s="42"/>
      <c r="K149" s="42"/>
      <c r="L149" s="42"/>
      <c r="M149" s="14"/>
    </row>
    <row r="150" spans="1:13" x14ac:dyDescent="0.3">
      <c r="A150" s="12"/>
      <c r="D150" s="41"/>
      <c r="E150" s="42"/>
      <c r="F150" s="42"/>
      <c r="G150" s="42"/>
      <c r="H150" s="42"/>
      <c r="I150" s="42"/>
      <c r="J150" s="42"/>
      <c r="K150" s="42" t="s">
        <v>9</v>
      </c>
      <c r="L150" s="42">
        <f>SUM(L14:L141)</f>
        <v>7844.37</v>
      </c>
      <c r="M150" s="14"/>
    </row>
    <row r="151" spans="1:13" s="72" customFormat="1" ht="28.95" customHeight="1" thickBot="1" x14ac:dyDescent="0.35">
      <c r="A151" s="30"/>
      <c r="B151" s="73"/>
      <c r="C151" s="74"/>
      <c r="D151" s="74"/>
      <c r="E151" s="32"/>
      <c r="F151" s="32"/>
      <c r="G151" s="32"/>
      <c r="H151" s="32"/>
      <c r="I151" s="32"/>
      <c r="J151" s="32"/>
      <c r="K151" s="32"/>
      <c r="L151" s="32"/>
      <c r="M151" s="126"/>
    </row>
    <row r="152" spans="1:13" ht="28.95" customHeight="1" x14ac:dyDescent="0.3"/>
  </sheetData>
  <sheetProtection formatColumns="0" formatRows="0"/>
  <mergeCells count="62">
    <mergeCell ref="C118:D118"/>
    <mergeCell ref="C120:D120"/>
    <mergeCell ref="C108:D108"/>
    <mergeCell ref="C110:D110"/>
    <mergeCell ref="C112:D112"/>
    <mergeCell ref="C114:D114"/>
    <mergeCell ref="C116:D116"/>
    <mergeCell ref="E104:K104"/>
    <mergeCell ref="C105:D105"/>
    <mergeCell ref="C106:D106"/>
    <mergeCell ref="E55:K55"/>
    <mergeCell ref="E84:K84"/>
    <mergeCell ref="C78:D78"/>
    <mergeCell ref="C80:D80"/>
    <mergeCell ref="C100:D100"/>
    <mergeCell ref="C94:D94"/>
    <mergeCell ref="C96:D96"/>
    <mergeCell ref="C98:D98"/>
    <mergeCell ref="C88:D88"/>
    <mergeCell ref="C90:D90"/>
    <mergeCell ref="C92:D92"/>
    <mergeCell ref="B5:L5"/>
    <mergeCell ref="C56:D56"/>
    <mergeCell ref="C86:D86"/>
    <mergeCell ref="C57:D57"/>
    <mergeCell ref="C61:D61"/>
    <mergeCell ref="C65:D65"/>
    <mergeCell ref="C69:D69"/>
    <mergeCell ref="C73:D73"/>
    <mergeCell ref="C76:D76"/>
    <mergeCell ref="C85:D85"/>
    <mergeCell ref="C55:D55"/>
    <mergeCell ref="E12:K12"/>
    <mergeCell ref="C13:D13"/>
    <mergeCell ref="C14:D14"/>
    <mergeCell ref="C16:D16"/>
    <mergeCell ref="C18:D18"/>
    <mergeCell ref="C20:D20"/>
    <mergeCell ref="C22:D22"/>
    <mergeCell ref="C24:D24"/>
    <mergeCell ref="C26:D26"/>
    <mergeCell ref="C28:D28"/>
    <mergeCell ref="E33:K33"/>
    <mergeCell ref="C34:D34"/>
    <mergeCell ref="C35:D35"/>
    <mergeCell ref="C37:D37"/>
    <mergeCell ref="C39:D39"/>
    <mergeCell ref="C41:D41"/>
    <mergeCell ref="C43:D43"/>
    <mergeCell ref="C45:D45"/>
    <mergeCell ref="C47:D47"/>
    <mergeCell ref="C49:D49"/>
    <mergeCell ref="E124:K124"/>
    <mergeCell ref="C125:D125"/>
    <mergeCell ref="C126:D126"/>
    <mergeCell ref="C128:D128"/>
    <mergeCell ref="C130:D130"/>
    <mergeCell ref="C132:D132"/>
    <mergeCell ref="C134:D134"/>
    <mergeCell ref="C136:D136"/>
    <mergeCell ref="C138:D138"/>
    <mergeCell ref="C140:D140"/>
  </mergeCells>
  <pageMargins left="0.7" right="0.7" top="0.75" bottom="0.75" header="0.3" footer="0.3"/>
  <pageSetup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6DA40-7CE5-44A0-920D-A08A6C65C97E}">
  <sheetPr>
    <pageSetUpPr fitToPage="1"/>
  </sheetPr>
  <dimension ref="A1:N96"/>
  <sheetViews>
    <sheetView workbookViewId="0">
      <selection activeCell="D11" sqref="D11"/>
    </sheetView>
  </sheetViews>
  <sheetFormatPr defaultColWidth="8.88671875" defaultRowHeight="14.4" x14ac:dyDescent="0.3"/>
  <cols>
    <col min="1" max="1" width="7.44140625" customWidth="1"/>
    <col min="2" max="2" width="17.33203125" customWidth="1"/>
    <col min="3" max="3" width="8" customWidth="1"/>
    <col min="4" max="4" width="14.88671875" customWidth="1"/>
    <col min="5" max="5" width="8.88671875" customWidth="1"/>
    <col min="6" max="7" width="16.6640625" style="13" customWidth="1"/>
    <col min="8" max="8" width="19.5546875" style="13" customWidth="1"/>
    <col min="9" max="12" width="16.6640625" style="13" customWidth="1"/>
    <col min="13" max="13" width="14.6640625" style="13" customWidth="1"/>
    <col min="14" max="14" width="7.109375" customWidth="1"/>
    <col min="15" max="15" width="3.6640625" customWidth="1"/>
  </cols>
  <sheetData>
    <row r="1" spans="1:14" x14ac:dyDescent="0.3">
      <c r="A1" s="8"/>
      <c r="B1" s="9"/>
      <c r="C1" s="9"/>
      <c r="D1" s="9"/>
      <c r="E1" s="9"/>
      <c r="F1" s="10"/>
      <c r="G1" s="10"/>
      <c r="H1" s="10"/>
      <c r="I1" s="10"/>
      <c r="J1" s="10"/>
      <c r="K1" s="10"/>
      <c r="L1" s="10"/>
      <c r="M1" s="10"/>
      <c r="N1" s="11"/>
    </row>
    <row r="2" spans="1:14" x14ac:dyDescent="0.3">
      <c r="A2" s="12"/>
      <c r="K2" s="13" t="s">
        <v>0</v>
      </c>
      <c r="L2" s="34">
        <f>IF('Cover Sheet'!$E$2="","",'Cover Sheet'!$E$2)</f>
        <v>45138</v>
      </c>
      <c r="N2" s="14"/>
    </row>
    <row r="3" spans="1:14" x14ac:dyDescent="0.3">
      <c r="A3" s="12"/>
      <c r="N3" s="14"/>
    </row>
    <row r="4" spans="1:14" x14ac:dyDescent="0.3">
      <c r="A4" s="12"/>
      <c r="N4" s="14"/>
    </row>
    <row r="5" spans="1:14" ht="21" x14ac:dyDescent="0.4">
      <c r="A5" s="12"/>
      <c r="B5" s="171" t="s">
        <v>7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4"/>
    </row>
    <row r="6" spans="1:14" x14ac:dyDescent="0.3">
      <c r="A6" s="12"/>
      <c r="N6" s="14"/>
    </row>
    <row r="7" spans="1:14" x14ac:dyDescent="0.3">
      <c r="A7" s="12"/>
      <c r="B7" t="s">
        <v>36</v>
      </c>
      <c r="D7" t="str">
        <f>IF('Cover Sheet'!$C$9="","",'Cover Sheet'!$C$9)</f>
        <v>International Towers</v>
      </c>
      <c r="N7" s="14"/>
    </row>
    <row r="8" spans="1:14" x14ac:dyDescent="0.3">
      <c r="A8" s="12"/>
      <c r="N8" s="14"/>
    </row>
    <row r="9" spans="1:14" x14ac:dyDescent="0.3">
      <c r="A9" s="12"/>
      <c r="B9" t="s">
        <v>38</v>
      </c>
      <c r="D9" t="str">
        <f>IF('Cover Sheet'!$C$16="","",'Cover Sheet'!$C$16)</f>
        <v>Peavine Microwave</v>
      </c>
      <c r="F9" s="35"/>
      <c r="G9" s="35"/>
      <c r="H9" s="35"/>
      <c r="I9" s="35"/>
      <c r="J9" s="35"/>
      <c r="K9" s="35"/>
      <c r="L9" s="35"/>
      <c r="M9" s="35"/>
      <c r="N9" s="14"/>
    </row>
    <row r="10" spans="1:14" x14ac:dyDescent="0.3">
      <c r="A10" s="12"/>
      <c r="N10" s="14"/>
    </row>
    <row r="11" spans="1:14" x14ac:dyDescent="0.3">
      <c r="A11" s="12"/>
      <c r="B11" t="s">
        <v>40</v>
      </c>
      <c r="D11" t="str">
        <f>IF('Cover Sheet'!$C$24="","",CONCATENATE(TEXT('Cover Sheet'!$C$24,"m/dd/yy")," - ",TEXT('Cover Sheet'!$E$24,"m/dd/yy")))</f>
        <v>7/05/23 - 7/23/23</v>
      </c>
      <c r="N11" s="14"/>
    </row>
    <row r="12" spans="1:14" x14ac:dyDescent="0.3">
      <c r="A12" s="12"/>
      <c r="N12" s="14"/>
    </row>
    <row r="13" spans="1:14" ht="28.95" customHeight="1" x14ac:dyDescent="0.3">
      <c r="A13" s="12"/>
      <c r="D13" s="204" t="s">
        <v>55</v>
      </c>
      <c r="E13" s="205"/>
      <c r="F13" s="193" t="s">
        <v>17</v>
      </c>
      <c r="G13" s="194"/>
      <c r="H13" s="194"/>
      <c r="I13" s="194"/>
      <c r="J13" s="194"/>
      <c r="K13" s="194"/>
      <c r="L13" s="195"/>
      <c r="M13" s="17"/>
      <c r="N13" s="14"/>
    </row>
    <row r="14" spans="1:14" ht="28.95" customHeight="1" x14ac:dyDescent="0.3">
      <c r="A14" s="12"/>
      <c r="B14" s="208" t="s">
        <v>14</v>
      </c>
      <c r="C14" s="208"/>
      <c r="D14" s="36" t="s">
        <v>15</v>
      </c>
      <c r="E14" s="37" t="s">
        <v>16</v>
      </c>
      <c r="F14" s="38">
        <v>45096</v>
      </c>
      <c r="G14" s="38">
        <v>45097</v>
      </c>
      <c r="H14" s="38">
        <v>45098</v>
      </c>
      <c r="I14" s="38">
        <v>45099</v>
      </c>
      <c r="J14" s="38">
        <v>45100</v>
      </c>
      <c r="K14" s="38">
        <v>45101</v>
      </c>
      <c r="L14" s="38">
        <v>45102</v>
      </c>
      <c r="M14" s="39" t="s">
        <v>9</v>
      </c>
      <c r="N14" s="14"/>
    </row>
    <row r="15" spans="1:14" x14ac:dyDescent="0.3">
      <c r="A15" s="12"/>
      <c r="B15" s="206"/>
      <c r="C15" s="207"/>
      <c r="D15" s="5"/>
      <c r="E15" s="91"/>
      <c r="F15" s="6"/>
      <c r="G15" s="6"/>
      <c r="H15" s="6"/>
      <c r="I15" s="6"/>
      <c r="J15" s="6"/>
      <c r="K15" s="6"/>
      <c r="L15" s="6"/>
      <c r="M15" s="40">
        <f t="shared" ref="M15:M29" si="0">ROUND(SUM(F15:L15)*E15,2)</f>
        <v>0</v>
      </c>
      <c r="N15" s="14"/>
    </row>
    <row r="16" spans="1:14" x14ac:dyDescent="0.3">
      <c r="A16" s="12"/>
      <c r="B16" s="206"/>
      <c r="C16" s="207"/>
      <c r="D16" s="5"/>
      <c r="E16" s="91"/>
      <c r="F16" s="6"/>
      <c r="G16" s="6"/>
      <c r="H16" s="6"/>
      <c r="I16" s="6"/>
      <c r="J16" s="6"/>
      <c r="K16" s="6"/>
      <c r="L16" s="6"/>
      <c r="M16" s="40">
        <f t="shared" si="0"/>
        <v>0</v>
      </c>
      <c r="N16" s="14"/>
    </row>
    <row r="17" spans="1:14" x14ac:dyDescent="0.3">
      <c r="A17" s="12"/>
      <c r="B17" s="206"/>
      <c r="C17" s="207"/>
      <c r="D17" s="5"/>
      <c r="E17" s="91"/>
      <c r="F17" s="6"/>
      <c r="G17" s="6"/>
      <c r="H17" s="6"/>
      <c r="I17" s="6"/>
      <c r="J17" s="6"/>
      <c r="K17" s="6"/>
      <c r="L17" s="6"/>
      <c r="M17" s="40">
        <f t="shared" si="0"/>
        <v>0</v>
      </c>
      <c r="N17" s="14"/>
    </row>
    <row r="18" spans="1:14" x14ac:dyDescent="0.3">
      <c r="A18" s="12"/>
      <c r="B18" s="206"/>
      <c r="C18" s="207"/>
      <c r="D18" s="7"/>
      <c r="E18" s="92"/>
      <c r="F18" s="6"/>
      <c r="G18" s="6"/>
      <c r="H18" s="6"/>
      <c r="I18" s="6"/>
      <c r="J18" s="6"/>
      <c r="K18" s="6"/>
      <c r="L18" s="6"/>
      <c r="M18" s="40">
        <f t="shared" si="0"/>
        <v>0</v>
      </c>
      <c r="N18" s="14"/>
    </row>
    <row r="19" spans="1:14" x14ac:dyDescent="0.3">
      <c r="A19" s="12"/>
      <c r="B19" s="206"/>
      <c r="C19" s="207"/>
      <c r="D19" s="5"/>
      <c r="E19" s="91"/>
      <c r="F19" s="6"/>
      <c r="G19" s="6"/>
      <c r="H19" s="6"/>
      <c r="I19" s="6"/>
      <c r="J19" s="6"/>
      <c r="K19" s="6"/>
      <c r="L19" s="6"/>
      <c r="M19" s="40">
        <f t="shared" si="0"/>
        <v>0</v>
      </c>
      <c r="N19" s="14"/>
    </row>
    <row r="20" spans="1:14" x14ac:dyDescent="0.3">
      <c r="A20" s="12"/>
      <c r="B20" s="206"/>
      <c r="C20" s="207"/>
      <c r="D20" s="5"/>
      <c r="E20" s="91"/>
      <c r="F20" s="6"/>
      <c r="G20" s="6"/>
      <c r="H20" s="6"/>
      <c r="I20" s="6"/>
      <c r="J20" s="6"/>
      <c r="K20" s="6"/>
      <c r="L20" s="6"/>
      <c r="M20" s="40">
        <f t="shared" si="0"/>
        <v>0</v>
      </c>
      <c r="N20" s="14"/>
    </row>
    <row r="21" spans="1:14" x14ac:dyDescent="0.3">
      <c r="A21" s="12"/>
      <c r="B21" s="206"/>
      <c r="C21" s="207"/>
      <c r="D21" s="5"/>
      <c r="E21" s="91"/>
      <c r="F21" s="6"/>
      <c r="G21" s="6"/>
      <c r="H21" s="6"/>
      <c r="I21" s="6"/>
      <c r="J21" s="6"/>
      <c r="K21" s="6"/>
      <c r="L21" s="6"/>
      <c r="M21" s="40">
        <f t="shared" si="0"/>
        <v>0</v>
      </c>
      <c r="N21" s="14"/>
    </row>
    <row r="22" spans="1:14" x14ac:dyDescent="0.3">
      <c r="A22" s="12"/>
      <c r="B22" s="206"/>
      <c r="C22" s="207"/>
      <c r="D22" s="5"/>
      <c r="E22" s="91"/>
      <c r="F22" s="6"/>
      <c r="G22" s="6"/>
      <c r="H22" s="6"/>
      <c r="I22" s="6"/>
      <c r="J22" s="6"/>
      <c r="K22" s="6"/>
      <c r="L22" s="6"/>
      <c r="M22" s="40">
        <f t="shared" si="0"/>
        <v>0</v>
      </c>
      <c r="N22" s="14"/>
    </row>
    <row r="23" spans="1:14" x14ac:dyDescent="0.3">
      <c r="A23" s="12"/>
      <c r="B23" s="206"/>
      <c r="C23" s="207"/>
      <c r="D23" s="5"/>
      <c r="E23" s="91"/>
      <c r="F23" s="6"/>
      <c r="G23" s="6"/>
      <c r="H23" s="6"/>
      <c r="I23" s="6"/>
      <c r="J23" s="6"/>
      <c r="K23" s="6"/>
      <c r="L23" s="6"/>
      <c r="M23" s="40">
        <f t="shared" si="0"/>
        <v>0</v>
      </c>
      <c r="N23" s="14"/>
    </row>
    <row r="24" spans="1:14" x14ac:dyDescent="0.3">
      <c r="A24" s="12"/>
      <c r="B24" s="206"/>
      <c r="C24" s="207"/>
      <c r="D24" s="5"/>
      <c r="E24" s="91"/>
      <c r="F24" s="6"/>
      <c r="G24" s="6"/>
      <c r="H24" s="6"/>
      <c r="I24" s="6"/>
      <c r="J24" s="6"/>
      <c r="K24" s="6"/>
      <c r="L24" s="6"/>
      <c r="M24" s="40">
        <f t="shared" si="0"/>
        <v>0</v>
      </c>
      <c r="N24" s="14"/>
    </row>
    <row r="25" spans="1:14" x14ac:dyDescent="0.3">
      <c r="A25" s="12"/>
      <c r="B25" s="206"/>
      <c r="C25" s="207"/>
      <c r="D25" s="5"/>
      <c r="E25" s="91"/>
      <c r="F25" s="6"/>
      <c r="G25" s="6"/>
      <c r="H25" s="6"/>
      <c r="I25" s="6"/>
      <c r="J25" s="6"/>
      <c r="K25" s="6"/>
      <c r="L25" s="6"/>
      <c r="M25" s="40">
        <f t="shared" si="0"/>
        <v>0</v>
      </c>
      <c r="N25" s="14"/>
    </row>
    <row r="26" spans="1:14" x14ac:dyDescent="0.3">
      <c r="A26" s="12"/>
      <c r="B26" s="206"/>
      <c r="C26" s="207"/>
      <c r="D26" s="5"/>
      <c r="E26" s="91"/>
      <c r="F26" s="6"/>
      <c r="G26" s="6"/>
      <c r="H26" s="6"/>
      <c r="I26" s="6"/>
      <c r="J26" s="6"/>
      <c r="K26" s="6"/>
      <c r="L26" s="6"/>
      <c r="M26" s="40">
        <f t="shared" si="0"/>
        <v>0</v>
      </c>
      <c r="N26" s="14"/>
    </row>
    <row r="27" spans="1:14" x14ac:dyDescent="0.3">
      <c r="A27" s="12"/>
      <c r="B27" s="206"/>
      <c r="C27" s="207"/>
      <c r="D27" s="5"/>
      <c r="E27" s="91"/>
      <c r="F27" s="6"/>
      <c r="G27" s="6"/>
      <c r="H27" s="6"/>
      <c r="I27" s="6"/>
      <c r="J27" s="6"/>
      <c r="K27" s="6"/>
      <c r="L27" s="6"/>
      <c r="M27" s="40">
        <f t="shared" si="0"/>
        <v>0</v>
      </c>
      <c r="N27" s="14"/>
    </row>
    <row r="28" spans="1:14" x14ac:dyDescent="0.3">
      <c r="A28" s="12"/>
      <c r="B28" s="206"/>
      <c r="C28" s="207"/>
      <c r="D28" s="5"/>
      <c r="E28" s="91"/>
      <c r="F28" s="6"/>
      <c r="G28" s="6"/>
      <c r="H28" s="6"/>
      <c r="I28" s="6"/>
      <c r="J28" s="6"/>
      <c r="K28" s="6"/>
      <c r="L28" s="6"/>
      <c r="M28" s="40">
        <f t="shared" si="0"/>
        <v>0</v>
      </c>
      <c r="N28" s="14"/>
    </row>
    <row r="29" spans="1:14" x14ac:dyDescent="0.3">
      <c r="A29" s="12"/>
      <c r="B29" s="206"/>
      <c r="C29" s="207"/>
      <c r="D29" s="5"/>
      <c r="E29" s="91"/>
      <c r="F29" s="6"/>
      <c r="G29" s="6"/>
      <c r="H29" s="6"/>
      <c r="I29" s="6"/>
      <c r="J29" s="6"/>
      <c r="K29" s="6"/>
      <c r="L29" s="6"/>
      <c r="M29" s="40">
        <f t="shared" si="0"/>
        <v>0</v>
      </c>
      <c r="N29" s="14"/>
    </row>
    <row r="30" spans="1:14" x14ac:dyDescent="0.3">
      <c r="A30" s="12"/>
      <c r="B30" s="209" t="s">
        <v>9</v>
      </c>
      <c r="C30" s="210"/>
      <c r="D30" s="87"/>
      <c r="E30" s="93">
        <f>E15</f>
        <v>0</v>
      </c>
      <c r="F30" s="88">
        <f>SUM(F15:F29)</f>
        <v>0</v>
      </c>
      <c r="G30" s="88">
        <f t="shared" ref="G30:L30" si="1">SUM(G15:G29)</f>
        <v>0</v>
      </c>
      <c r="H30" s="88">
        <f t="shared" si="1"/>
        <v>0</v>
      </c>
      <c r="I30" s="88">
        <f t="shared" si="1"/>
        <v>0</v>
      </c>
      <c r="J30" s="88">
        <f t="shared" si="1"/>
        <v>0</v>
      </c>
      <c r="K30" s="88">
        <f t="shared" si="1"/>
        <v>0</v>
      </c>
      <c r="L30" s="88">
        <f t="shared" si="1"/>
        <v>0</v>
      </c>
      <c r="M30" s="40">
        <f>ROUND(SUM(F30:L30)*E30,2)</f>
        <v>0</v>
      </c>
      <c r="N30" s="14"/>
    </row>
    <row r="31" spans="1:14" x14ac:dyDescent="0.3">
      <c r="A31" s="12"/>
      <c r="D31" s="41"/>
      <c r="E31" s="41"/>
      <c r="F31" s="42"/>
      <c r="G31" s="42"/>
      <c r="H31" s="42"/>
      <c r="I31" s="42"/>
      <c r="J31" s="42"/>
      <c r="K31" s="42"/>
      <c r="L31" s="42"/>
      <c r="M31" s="42"/>
      <c r="N31" s="14"/>
    </row>
    <row r="32" spans="1:14" x14ac:dyDescent="0.3">
      <c r="A32" s="12"/>
      <c r="D32" s="41"/>
      <c r="E32" s="41"/>
      <c r="F32" s="42"/>
      <c r="G32" s="42"/>
      <c r="H32" s="42"/>
      <c r="I32" s="42"/>
      <c r="J32" s="42"/>
      <c r="K32" s="42"/>
      <c r="L32" s="42"/>
      <c r="M32" s="42"/>
      <c r="N32" s="14"/>
    </row>
    <row r="33" spans="1:14" ht="28.95" customHeight="1" x14ac:dyDescent="0.3">
      <c r="A33" s="12"/>
      <c r="F33" s="193" t="s">
        <v>17</v>
      </c>
      <c r="G33" s="194"/>
      <c r="H33" s="194"/>
      <c r="I33" s="194"/>
      <c r="J33" s="194"/>
      <c r="K33" s="194"/>
      <c r="L33" s="195"/>
      <c r="M33" s="17"/>
      <c r="N33" s="14"/>
    </row>
    <row r="34" spans="1:14" ht="28.95" customHeight="1" x14ac:dyDescent="0.3">
      <c r="A34" s="12"/>
      <c r="B34" s="208" t="s">
        <v>14</v>
      </c>
      <c r="C34" s="208"/>
      <c r="D34" s="36" t="s">
        <v>15</v>
      </c>
      <c r="E34" s="37" t="s">
        <v>16</v>
      </c>
      <c r="F34" s="38">
        <f>IF('Cover Sheet'!$C$24="","",'Cover Sheet'!$C$24)</f>
        <v>45112</v>
      </c>
      <c r="G34" s="38">
        <f>IF('Cover Sheet'!$C$24+1&gt;'Cover Sheet'!$E$24,"",'Cover Sheet'!$C$24+1)</f>
        <v>45113</v>
      </c>
      <c r="H34" s="38">
        <f>IF('Cover Sheet'!$C$24+2&gt;'Cover Sheet'!$E$24,"",'Cover Sheet'!$C$24+2)</f>
        <v>45114</v>
      </c>
      <c r="I34" s="38">
        <f>IF('Cover Sheet'!$C$24+3&gt;'Cover Sheet'!$E$24,"",'Cover Sheet'!$C$24+3)</f>
        <v>45115</v>
      </c>
      <c r="J34" s="38">
        <f>IF('Cover Sheet'!$C$24+4&gt;'Cover Sheet'!$E$24,"",'Cover Sheet'!$C$24+4)</f>
        <v>45116</v>
      </c>
      <c r="K34" s="38">
        <f>IF('Cover Sheet'!$C$24+5&gt;'Cover Sheet'!$E$24,"",'Cover Sheet'!$C$24+5)</f>
        <v>45117</v>
      </c>
      <c r="L34" s="38">
        <f>IF('Cover Sheet'!$C$24+6&gt;'Cover Sheet'!$E$24,"",'Cover Sheet'!$C$24+6)</f>
        <v>45118</v>
      </c>
      <c r="M34" s="39" t="s">
        <v>9</v>
      </c>
      <c r="N34" s="14"/>
    </row>
    <row r="35" spans="1:14" x14ac:dyDescent="0.3">
      <c r="A35" s="12"/>
      <c r="B35" s="206"/>
      <c r="C35" s="207"/>
      <c r="D35" s="5"/>
      <c r="E35" s="91"/>
      <c r="F35" s="6"/>
      <c r="G35" s="6"/>
      <c r="H35" s="6"/>
      <c r="I35" s="6"/>
      <c r="J35" s="6"/>
      <c r="K35" s="6"/>
      <c r="L35" s="6"/>
      <c r="M35" s="40">
        <f t="shared" ref="M35:M49" si="2">ROUND(SUM(F35:L35)*E35,2)</f>
        <v>0</v>
      </c>
      <c r="N35" s="14"/>
    </row>
    <row r="36" spans="1:14" x14ac:dyDescent="0.3">
      <c r="A36" s="12"/>
      <c r="B36" s="206"/>
      <c r="C36" s="207"/>
      <c r="D36" s="5"/>
      <c r="E36" s="91"/>
      <c r="F36" s="6"/>
      <c r="G36" s="6"/>
      <c r="H36" s="6"/>
      <c r="I36" s="6"/>
      <c r="J36" s="6"/>
      <c r="K36" s="6"/>
      <c r="L36" s="6"/>
      <c r="M36" s="40">
        <f t="shared" si="2"/>
        <v>0</v>
      </c>
      <c r="N36" s="14"/>
    </row>
    <row r="37" spans="1:14" x14ac:dyDescent="0.3">
      <c r="A37" s="12"/>
      <c r="B37" s="206"/>
      <c r="C37" s="207"/>
      <c r="D37" s="5"/>
      <c r="E37" s="91"/>
      <c r="F37" s="6"/>
      <c r="G37" s="6"/>
      <c r="H37" s="6"/>
      <c r="I37" s="6"/>
      <c r="J37" s="6"/>
      <c r="K37" s="6"/>
      <c r="L37" s="6"/>
      <c r="M37" s="40">
        <f t="shared" si="2"/>
        <v>0</v>
      </c>
      <c r="N37" s="14"/>
    </row>
    <row r="38" spans="1:14" x14ac:dyDescent="0.3">
      <c r="A38" s="12"/>
      <c r="B38" s="206"/>
      <c r="C38" s="207"/>
      <c r="D38" s="7"/>
      <c r="E38" s="92"/>
      <c r="F38" s="6"/>
      <c r="G38" s="6"/>
      <c r="H38" s="6"/>
      <c r="I38" s="6"/>
      <c r="J38" s="6"/>
      <c r="K38" s="6"/>
      <c r="L38" s="6"/>
      <c r="M38" s="40">
        <f t="shared" si="2"/>
        <v>0</v>
      </c>
      <c r="N38" s="14"/>
    </row>
    <row r="39" spans="1:14" x14ac:dyDescent="0.3">
      <c r="A39" s="12"/>
      <c r="B39" s="206"/>
      <c r="C39" s="207"/>
      <c r="D39" s="5"/>
      <c r="E39" s="91"/>
      <c r="F39" s="6"/>
      <c r="G39" s="6"/>
      <c r="H39" s="6"/>
      <c r="I39" s="6"/>
      <c r="J39" s="6"/>
      <c r="K39" s="6"/>
      <c r="L39" s="6"/>
      <c r="M39" s="40">
        <f t="shared" si="2"/>
        <v>0</v>
      </c>
      <c r="N39" s="14"/>
    </row>
    <row r="40" spans="1:14" x14ac:dyDescent="0.3">
      <c r="A40" s="12"/>
      <c r="B40" s="206"/>
      <c r="C40" s="207"/>
      <c r="D40" s="5"/>
      <c r="E40" s="91"/>
      <c r="F40" s="6"/>
      <c r="G40" s="6"/>
      <c r="H40" s="6"/>
      <c r="I40" s="6"/>
      <c r="J40" s="6"/>
      <c r="K40" s="6"/>
      <c r="L40" s="6"/>
      <c r="M40" s="40">
        <f t="shared" si="2"/>
        <v>0</v>
      </c>
      <c r="N40" s="14"/>
    </row>
    <row r="41" spans="1:14" x14ac:dyDescent="0.3">
      <c r="A41" s="12"/>
      <c r="B41" s="206"/>
      <c r="C41" s="207"/>
      <c r="D41" s="5"/>
      <c r="E41" s="91"/>
      <c r="F41" s="6"/>
      <c r="G41" s="6"/>
      <c r="H41" s="6"/>
      <c r="I41" s="6"/>
      <c r="J41" s="6"/>
      <c r="K41" s="6"/>
      <c r="L41" s="6"/>
      <c r="M41" s="40">
        <f t="shared" si="2"/>
        <v>0</v>
      </c>
      <c r="N41" s="14"/>
    </row>
    <row r="42" spans="1:14" x14ac:dyDescent="0.3">
      <c r="A42" s="12"/>
      <c r="B42" s="206"/>
      <c r="C42" s="207"/>
      <c r="D42" s="5"/>
      <c r="E42" s="91"/>
      <c r="F42" s="6"/>
      <c r="G42" s="6"/>
      <c r="H42" s="6"/>
      <c r="I42" s="6"/>
      <c r="J42" s="6"/>
      <c r="K42" s="6"/>
      <c r="L42" s="6"/>
      <c r="M42" s="40">
        <f t="shared" si="2"/>
        <v>0</v>
      </c>
      <c r="N42" s="14"/>
    </row>
    <row r="43" spans="1:14" x14ac:dyDescent="0.3">
      <c r="A43" s="12"/>
      <c r="B43" s="206"/>
      <c r="C43" s="207"/>
      <c r="D43" s="5"/>
      <c r="E43" s="91"/>
      <c r="F43" s="6"/>
      <c r="G43" s="6"/>
      <c r="H43" s="6"/>
      <c r="I43" s="6"/>
      <c r="J43" s="6"/>
      <c r="K43" s="6"/>
      <c r="L43" s="6"/>
      <c r="M43" s="40">
        <f t="shared" si="2"/>
        <v>0</v>
      </c>
      <c r="N43" s="14"/>
    </row>
    <row r="44" spans="1:14" x14ac:dyDescent="0.3">
      <c r="A44" s="12"/>
      <c r="B44" s="206"/>
      <c r="C44" s="207"/>
      <c r="D44" s="5"/>
      <c r="E44" s="91"/>
      <c r="F44" s="6"/>
      <c r="G44" s="6"/>
      <c r="H44" s="6"/>
      <c r="I44" s="6"/>
      <c r="J44" s="6"/>
      <c r="K44" s="6"/>
      <c r="L44" s="6"/>
      <c r="M44" s="40">
        <f t="shared" si="2"/>
        <v>0</v>
      </c>
      <c r="N44" s="14"/>
    </row>
    <row r="45" spans="1:14" x14ac:dyDescent="0.3">
      <c r="A45" s="12"/>
      <c r="B45" s="206"/>
      <c r="C45" s="207"/>
      <c r="D45" s="5"/>
      <c r="E45" s="91"/>
      <c r="F45" s="6"/>
      <c r="G45" s="6"/>
      <c r="H45" s="6"/>
      <c r="I45" s="6"/>
      <c r="J45" s="6"/>
      <c r="K45" s="6"/>
      <c r="L45" s="6"/>
      <c r="M45" s="40">
        <f t="shared" si="2"/>
        <v>0</v>
      </c>
      <c r="N45" s="14"/>
    </row>
    <row r="46" spans="1:14" x14ac:dyDescent="0.3">
      <c r="A46" s="12"/>
      <c r="B46" s="206"/>
      <c r="C46" s="207"/>
      <c r="D46" s="5"/>
      <c r="E46" s="91"/>
      <c r="F46" s="6"/>
      <c r="G46" s="6"/>
      <c r="H46" s="6"/>
      <c r="I46" s="6"/>
      <c r="J46" s="6"/>
      <c r="K46" s="6"/>
      <c r="L46" s="6"/>
      <c r="M46" s="40">
        <f t="shared" si="2"/>
        <v>0</v>
      </c>
      <c r="N46" s="14"/>
    </row>
    <row r="47" spans="1:14" x14ac:dyDescent="0.3">
      <c r="A47" s="12"/>
      <c r="B47" s="206"/>
      <c r="C47" s="207"/>
      <c r="D47" s="5"/>
      <c r="E47" s="91"/>
      <c r="F47" s="6"/>
      <c r="G47" s="6"/>
      <c r="H47" s="6"/>
      <c r="I47" s="6"/>
      <c r="J47" s="6"/>
      <c r="K47" s="6"/>
      <c r="L47" s="6"/>
      <c r="M47" s="40">
        <f t="shared" si="2"/>
        <v>0</v>
      </c>
      <c r="N47" s="14"/>
    </row>
    <row r="48" spans="1:14" x14ac:dyDescent="0.3">
      <c r="A48" s="12"/>
      <c r="B48" s="206"/>
      <c r="C48" s="207"/>
      <c r="D48" s="5"/>
      <c r="E48" s="91"/>
      <c r="F48" s="6"/>
      <c r="G48" s="6"/>
      <c r="H48" s="6"/>
      <c r="I48" s="6"/>
      <c r="J48" s="6"/>
      <c r="K48" s="6"/>
      <c r="L48" s="6"/>
      <c r="M48" s="40">
        <f t="shared" si="2"/>
        <v>0</v>
      </c>
      <c r="N48" s="14"/>
    </row>
    <row r="49" spans="1:14" x14ac:dyDescent="0.3">
      <c r="A49" s="12"/>
      <c r="B49" s="206"/>
      <c r="C49" s="207"/>
      <c r="D49" s="5"/>
      <c r="E49" s="91"/>
      <c r="F49" s="6"/>
      <c r="G49" s="6"/>
      <c r="H49" s="6"/>
      <c r="I49" s="6"/>
      <c r="J49" s="6"/>
      <c r="K49" s="6"/>
      <c r="L49" s="6"/>
      <c r="M49" s="40">
        <f t="shared" si="2"/>
        <v>0</v>
      </c>
      <c r="N49" s="14"/>
    </row>
    <row r="50" spans="1:14" ht="16.95" customHeight="1" x14ac:dyDescent="0.3">
      <c r="A50" s="12"/>
      <c r="B50" s="209" t="s">
        <v>9</v>
      </c>
      <c r="C50" s="210"/>
      <c r="D50" s="87"/>
      <c r="E50" s="93">
        <f>E35</f>
        <v>0</v>
      </c>
      <c r="F50" s="88">
        <f>SUM(F35:F49)</f>
        <v>0</v>
      </c>
      <c r="G50" s="88">
        <f t="shared" ref="G50" si="3">SUM(G35:G49)</f>
        <v>0</v>
      </c>
      <c r="H50" s="88">
        <f t="shared" ref="H50" si="4">SUM(H35:H49)</f>
        <v>0</v>
      </c>
      <c r="I50" s="88">
        <f t="shared" ref="I50" si="5">SUM(I35:I49)</f>
        <v>0</v>
      </c>
      <c r="J50" s="88">
        <f t="shared" ref="J50" si="6">SUM(J35:J49)</f>
        <v>0</v>
      </c>
      <c r="K50" s="88">
        <f t="shared" ref="K50" si="7">SUM(K35:K49)</f>
        <v>0</v>
      </c>
      <c r="L50" s="88">
        <f t="shared" ref="L50" si="8">SUM(L35:L49)</f>
        <v>0</v>
      </c>
      <c r="M50" s="40">
        <f>ROUND(SUM(F50:L50)*E50,2)</f>
        <v>0</v>
      </c>
      <c r="N50" s="14"/>
    </row>
    <row r="51" spans="1:14" ht="16.95" customHeight="1" x14ac:dyDescent="0.3">
      <c r="A51" s="12"/>
      <c r="B51" s="17"/>
      <c r="C51" s="17"/>
      <c r="D51" s="41"/>
      <c r="E51" s="41"/>
      <c r="F51" s="89"/>
      <c r="G51" s="89"/>
      <c r="H51" s="89"/>
      <c r="I51" s="89"/>
      <c r="J51" s="89"/>
      <c r="K51" s="89"/>
      <c r="L51" s="89"/>
      <c r="M51" s="45"/>
      <c r="N51" s="14"/>
    </row>
    <row r="52" spans="1:14" ht="16.95" customHeight="1" x14ac:dyDescent="0.3">
      <c r="A52" s="12"/>
      <c r="B52" s="17"/>
      <c r="C52" s="17"/>
      <c r="D52" s="41"/>
      <c r="E52" s="41"/>
      <c r="F52" s="90"/>
      <c r="G52" s="90"/>
      <c r="H52" s="90"/>
      <c r="I52" s="90"/>
      <c r="J52" s="90"/>
      <c r="K52" s="90"/>
      <c r="L52" s="90"/>
      <c r="M52" s="45"/>
      <c r="N52" s="14"/>
    </row>
    <row r="53" spans="1:14" ht="28.95" customHeight="1" x14ac:dyDescent="0.3">
      <c r="A53" s="12"/>
      <c r="F53" s="193" t="s">
        <v>17</v>
      </c>
      <c r="G53" s="194"/>
      <c r="H53" s="194"/>
      <c r="I53" s="194"/>
      <c r="J53" s="194"/>
      <c r="K53" s="194"/>
      <c r="L53" s="195"/>
      <c r="M53" s="17"/>
      <c r="N53" s="14"/>
    </row>
    <row r="54" spans="1:14" ht="28.95" customHeight="1" x14ac:dyDescent="0.3">
      <c r="A54" s="12"/>
      <c r="B54" s="208" t="s">
        <v>14</v>
      </c>
      <c r="C54" s="208"/>
      <c r="D54" s="36" t="s">
        <v>15</v>
      </c>
      <c r="E54" s="37" t="s">
        <v>16</v>
      </c>
      <c r="F54" s="38">
        <f>IF('Cover Sheet'!$C$24="","",'Cover Sheet'!$C$24)</f>
        <v>45112</v>
      </c>
      <c r="G54" s="38">
        <f>IF('Cover Sheet'!$C$24+1&gt;'Cover Sheet'!$E$24,"",'Cover Sheet'!$C$24+1)</f>
        <v>45113</v>
      </c>
      <c r="H54" s="38">
        <f>IF('Cover Sheet'!$C$24+2&gt;'Cover Sheet'!$E$24,"",'Cover Sheet'!$C$24+2)</f>
        <v>45114</v>
      </c>
      <c r="I54" s="38">
        <f>IF('Cover Sheet'!$C$24+3&gt;'Cover Sheet'!$E$24,"",'Cover Sheet'!$C$24+3)</f>
        <v>45115</v>
      </c>
      <c r="J54" s="38">
        <f>IF('Cover Sheet'!$C$24+4&gt;'Cover Sheet'!$E$24,"",'Cover Sheet'!$C$24+4)</f>
        <v>45116</v>
      </c>
      <c r="K54" s="38">
        <f>IF('Cover Sheet'!$C$24+5&gt;'Cover Sheet'!$E$24,"",'Cover Sheet'!$C$24+5)</f>
        <v>45117</v>
      </c>
      <c r="L54" s="38">
        <f>IF('Cover Sheet'!$C$24+6&gt;'Cover Sheet'!$E$24,"",'Cover Sheet'!$C$24+6)</f>
        <v>45118</v>
      </c>
      <c r="M54" s="39" t="s">
        <v>9</v>
      </c>
      <c r="N54" s="14"/>
    </row>
    <row r="55" spans="1:14" x14ac:dyDescent="0.3">
      <c r="A55" s="12"/>
      <c r="B55" s="206"/>
      <c r="C55" s="207"/>
      <c r="D55" s="5"/>
      <c r="E55" s="91"/>
      <c r="F55" s="6"/>
      <c r="G55" s="6"/>
      <c r="H55" s="6"/>
      <c r="I55" s="6"/>
      <c r="J55" s="6"/>
      <c r="K55" s="6"/>
      <c r="L55" s="6"/>
      <c r="M55" s="40">
        <f t="shared" ref="M55:M69" si="9">ROUND(SUM(F55:L55)*E55,2)</f>
        <v>0</v>
      </c>
      <c r="N55" s="14"/>
    </row>
    <row r="56" spans="1:14" x14ac:dyDescent="0.3">
      <c r="A56" s="12"/>
      <c r="B56" s="206"/>
      <c r="C56" s="207"/>
      <c r="D56" s="5"/>
      <c r="E56" s="91"/>
      <c r="F56" s="6"/>
      <c r="G56" s="6"/>
      <c r="H56" s="6"/>
      <c r="I56" s="6"/>
      <c r="J56" s="6"/>
      <c r="K56" s="6"/>
      <c r="L56" s="6"/>
      <c r="M56" s="40">
        <f t="shared" si="9"/>
        <v>0</v>
      </c>
      <c r="N56" s="14"/>
    </row>
    <row r="57" spans="1:14" x14ac:dyDescent="0.3">
      <c r="A57" s="12"/>
      <c r="B57" s="206"/>
      <c r="C57" s="207"/>
      <c r="D57" s="5"/>
      <c r="E57" s="91"/>
      <c r="F57" s="6"/>
      <c r="G57" s="6"/>
      <c r="H57" s="6"/>
      <c r="I57" s="6"/>
      <c r="J57" s="6"/>
      <c r="K57" s="6"/>
      <c r="L57" s="6"/>
      <c r="M57" s="40">
        <f t="shared" si="9"/>
        <v>0</v>
      </c>
      <c r="N57" s="14"/>
    </row>
    <row r="58" spans="1:14" x14ac:dyDescent="0.3">
      <c r="A58" s="12"/>
      <c r="B58" s="206"/>
      <c r="C58" s="207"/>
      <c r="D58" s="7"/>
      <c r="E58" s="92"/>
      <c r="F58" s="6"/>
      <c r="G58" s="6"/>
      <c r="H58" s="6"/>
      <c r="I58" s="6"/>
      <c r="J58" s="6"/>
      <c r="K58" s="6"/>
      <c r="L58" s="6"/>
      <c r="M58" s="40">
        <f t="shared" si="9"/>
        <v>0</v>
      </c>
      <c r="N58" s="14"/>
    </row>
    <row r="59" spans="1:14" x14ac:dyDescent="0.3">
      <c r="A59" s="12"/>
      <c r="B59" s="206"/>
      <c r="C59" s="207"/>
      <c r="D59" s="5"/>
      <c r="E59" s="91"/>
      <c r="F59" s="6"/>
      <c r="G59" s="6"/>
      <c r="H59" s="6"/>
      <c r="I59" s="6"/>
      <c r="J59" s="6"/>
      <c r="K59" s="6"/>
      <c r="L59" s="6"/>
      <c r="M59" s="40">
        <f t="shared" si="9"/>
        <v>0</v>
      </c>
      <c r="N59" s="14"/>
    </row>
    <row r="60" spans="1:14" x14ac:dyDescent="0.3">
      <c r="A60" s="12"/>
      <c r="B60" s="206"/>
      <c r="C60" s="207"/>
      <c r="D60" s="5"/>
      <c r="E60" s="91"/>
      <c r="F60" s="6"/>
      <c r="G60" s="6"/>
      <c r="H60" s="6"/>
      <c r="I60" s="6"/>
      <c r="J60" s="6"/>
      <c r="K60" s="6"/>
      <c r="L60" s="6"/>
      <c r="M60" s="40">
        <f t="shared" si="9"/>
        <v>0</v>
      </c>
      <c r="N60" s="14"/>
    </row>
    <row r="61" spans="1:14" x14ac:dyDescent="0.3">
      <c r="A61" s="12"/>
      <c r="B61" s="206"/>
      <c r="C61" s="207"/>
      <c r="D61" s="5"/>
      <c r="E61" s="91"/>
      <c r="F61" s="6"/>
      <c r="G61" s="6"/>
      <c r="H61" s="6"/>
      <c r="I61" s="6"/>
      <c r="J61" s="6"/>
      <c r="K61" s="6"/>
      <c r="L61" s="6"/>
      <c r="M61" s="40">
        <f t="shared" si="9"/>
        <v>0</v>
      </c>
      <c r="N61" s="14"/>
    </row>
    <row r="62" spans="1:14" x14ac:dyDescent="0.3">
      <c r="A62" s="12"/>
      <c r="B62" s="206"/>
      <c r="C62" s="207"/>
      <c r="D62" s="5"/>
      <c r="E62" s="91"/>
      <c r="F62" s="6"/>
      <c r="G62" s="6"/>
      <c r="H62" s="6"/>
      <c r="I62" s="6"/>
      <c r="J62" s="6"/>
      <c r="K62" s="6"/>
      <c r="L62" s="6"/>
      <c r="M62" s="40">
        <f t="shared" si="9"/>
        <v>0</v>
      </c>
      <c r="N62" s="14"/>
    </row>
    <row r="63" spans="1:14" x14ac:dyDescent="0.3">
      <c r="A63" s="12"/>
      <c r="B63" s="206"/>
      <c r="C63" s="207"/>
      <c r="D63" s="5"/>
      <c r="E63" s="91"/>
      <c r="F63" s="6"/>
      <c r="G63" s="6"/>
      <c r="H63" s="6"/>
      <c r="I63" s="6"/>
      <c r="J63" s="6"/>
      <c r="K63" s="6"/>
      <c r="L63" s="6"/>
      <c r="M63" s="40">
        <f t="shared" si="9"/>
        <v>0</v>
      </c>
      <c r="N63" s="14"/>
    </row>
    <row r="64" spans="1:14" x14ac:dyDescent="0.3">
      <c r="A64" s="12"/>
      <c r="B64" s="206"/>
      <c r="C64" s="207"/>
      <c r="D64" s="5"/>
      <c r="E64" s="91"/>
      <c r="F64" s="6"/>
      <c r="G64" s="6"/>
      <c r="H64" s="6"/>
      <c r="I64" s="6"/>
      <c r="J64" s="6"/>
      <c r="K64" s="6"/>
      <c r="L64" s="6"/>
      <c r="M64" s="40">
        <f t="shared" si="9"/>
        <v>0</v>
      </c>
      <c r="N64" s="14"/>
    </row>
    <row r="65" spans="1:14" x14ac:dyDescent="0.3">
      <c r="A65" s="12"/>
      <c r="B65" s="206"/>
      <c r="C65" s="207"/>
      <c r="D65" s="5"/>
      <c r="E65" s="91"/>
      <c r="F65" s="6"/>
      <c r="G65" s="6"/>
      <c r="H65" s="6"/>
      <c r="I65" s="6"/>
      <c r="J65" s="6"/>
      <c r="K65" s="6"/>
      <c r="L65" s="6"/>
      <c r="M65" s="40">
        <f t="shared" si="9"/>
        <v>0</v>
      </c>
      <c r="N65" s="14"/>
    </row>
    <row r="66" spans="1:14" x14ac:dyDescent="0.3">
      <c r="A66" s="12"/>
      <c r="B66" s="206"/>
      <c r="C66" s="207"/>
      <c r="D66" s="5"/>
      <c r="E66" s="91"/>
      <c r="F66" s="6"/>
      <c r="G66" s="6"/>
      <c r="H66" s="6"/>
      <c r="I66" s="6"/>
      <c r="J66" s="6"/>
      <c r="K66" s="6"/>
      <c r="L66" s="6"/>
      <c r="M66" s="40">
        <f t="shared" si="9"/>
        <v>0</v>
      </c>
      <c r="N66" s="14"/>
    </row>
    <row r="67" spans="1:14" x14ac:dyDescent="0.3">
      <c r="A67" s="12"/>
      <c r="B67" s="206"/>
      <c r="C67" s="207"/>
      <c r="D67" s="5"/>
      <c r="E67" s="91"/>
      <c r="F67" s="6"/>
      <c r="G67" s="6"/>
      <c r="H67" s="6"/>
      <c r="I67" s="6"/>
      <c r="J67" s="6"/>
      <c r="K67" s="6"/>
      <c r="L67" s="6"/>
      <c r="M67" s="40">
        <f t="shared" si="9"/>
        <v>0</v>
      </c>
      <c r="N67" s="14"/>
    </row>
    <row r="68" spans="1:14" x14ac:dyDescent="0.3">
      <c r="A68" s="12"/>
      <c r="B68" s="206"/>
      <c r="C68" s="207"/>
      <c r="D68" s="5"/>
      <c r="E68" s="91"/>
      <c r="F68" s="6"/>
      <c r="G68" s="6"/>
      <c r="H68" s="6"/>
      <c r="I68" s="6"/>
      <c r="J68" s="6"/>
      <c r="K68" s="6"/>
      <c r="L68" s="6"/>
      <c r="M68" s="40">
        <f t="shared" si="9"/>
        <v>0</v>
      </c>
      <c r="N68" s="14"/>
    </row>
    <row r="69" spans="1:14" x14ac:dyDescent="0.3">
      <c r="A69" s="12"/>
      <c r="B69" s="206"/>
      <c r="C69" s="207"/>
      <c r="D69" s="5"/>
      <c r="E69" s="91"/>
      <c r="F69" s="6"/>
      <c r="G69" s="6"/>
      <c r="H69" s="6"/>
      <c r="I69" s="6"/>
      <c r="J69" s="6"/>
      <c r="K69" s="6"/>
      <c r="L69" s="6"/>
      <c r="M69" s="40">
        <f t="shared" si="9"/>
        <v>0</v>
      </c>
      <c r="N69" s="14"/>
    </row>
    <row r="70" spans="1:14" x14ac:dyDescent="0.3">
      <c r="A70" s="12"/>
      <c r="B70" s="209" t="s">
        <v>9</v>
      </c>
      <c r="C70" s="210"/>
      <c r="D70" s="87"/>
      <c r="E70" s="93">
        <f>E55</f>
        <v>0</v>
      </c>
      <c r="F70" s="88">
        <f>SUM(F55:F69)</f>
        <v>0</v>
      </c>
      <c r="G70" s="88">
        <f t="shared" ref="G70" si="10">SUM(G55:G69)</f>
        <v>0</v>
      </c>
      <c r="H70" s="88">
        <f t="shared" ref="H70" si="11">SUM(H55:H69)</f>
        <v>0</v>
      </c>
      <c r="I70" s="88">
        <f t="shared" ref="I70" si="12">SUM(I55:I69)</f>
        <v>0</v>
      </c>
      <c r="J70" s="88">
        <f t="shared" ref="J70" si="13">SUM(J55:J69)</f>
        <v>0</v>
      </c>
      <c r="K70" s="88">
        <f t="shared" ref="K70" si="14">SUM(K55:K69)</f>
        <v>0</v>
      </c>
      <c r="L70" s="88">
        <f t="shared" ref="L70" si="15">SUM(L55:L69)</f>
        <v>0</v>
      </c>
      <c r="M70" s="40">
        <f>ROUND(SUM(F70:L70)*E70,2)</f>
        <v>0</v>
      </c>
      <c r="N70" s="14"/>
    </row>
    <row r="71" spans="1:14" x14ac:dyDescent="0.3">
      <c r="A71" s="12"/>
      <c r="D71" s="41"/>
      <c r="E71" s="41"/>
      <c r="F71" s="42"/>
      <c r="G71" s="42"/>
      <c r="H71" s="42"/>
      <c r="I71" s="42"/>
      <c r="J71" s="42"/>
      <c r="K71" s="42"/>
      <c r="L71" s="42"/>
      <c r="M71" s="42"/>
      <c r="N71" s="14"/>
    </row>
    <row r="72" spans="1:14" x14ac:dyDescent="0.3">
      <c r="A72" s="12"/>
      <c r="D72" s="41"/>
      <c r="E72" s="41"/>
      <c r="F72" s="42"/>
      <c r="G72" s="42"/>
      <c r="H72" s="42"/>
      <c r="I72" s="42"/>
      <c r="J72" s="42"/>
      <c r="K72" s="42"/>
      <c r="L72" s="42"/>
      <c r="M72" s="42"/>
      <c r="N72" s="14"/>
    </row>
    <row r="73" spans="1:14" ht="28.95" customHeight="1" x14ac:dyDescent="0.3">
      <c r="A73" s="12"/>
      <c r="F73" s="193" t="s">
        <v>17</v>
      </c>
      <c r="G73" s="194"/>
      <c r="H73" s="194"/>
      <c r="I73" s="194"/>
      <c r="J73" s="194"/>
      <c r="K73" s="194"/>
      <c r="L73" s="195"/>
      <c r="M73" s="17"/>
      <c r="N73" s="14"/>
    </row>
    <row r="74" spans="1:14" ht="28.95" customHeight="1" x14ac:dyDescent="0.3">
      <c r="A74" s="12"/>
      <c r="B74" s="208" t="s">
        <v>14</v>
      </c>
      <c r="C74" s="208"/>
      <c r="D74" s="36" t="s">
        <v>15</v>
      </c>
      <c r="E74" s="37" t="s">
        <v>16</v>
      </c>
      <c r="F74" s="38">
        <f>IF('Cover Sheet'!$C$24="","",'Cover Sheet'!$C$24)</f>
        <v>45112</v>
      </c>
      <c r="G74" s="38">
        <f>IF('Cover Sheet'!$C$24+1&gt;'Cover Sheet'!$E$24,"",'Cover Sheet'!$C$24+1)</f>
        <v>45113</v>
      </c>
      <c r="H74" s="38">
        <f>IF('Cover Sheet'!$C$24+2&gt;'Cover Sheet'!$E$24,"",'Cover Sheet'!$C$24+2)</f>
        <v>45114</v>
      </c>
      <c r="I74" s="38">
        <f>IF('Cover Sheet'!$C$24+3&gt;'Cover Sheet'!$E$24,"",'Cover Sheet'!$C$24+3)</f>
        <v>45115</v>
      </c>
      <c r="J74" s="38">
        <f>IF('Cover Sheet'!$C$24+4&gt;'Cover Sheet'!$E$24,"",'Cover Sheet'!$C$24+4)</f>
        <v>45116</v>
      </c>
      <c r="K74" s="38">
        <f>IF('Cover Sheet'!$C$24+5&gt;'Cover Sheet'!$E$24,"",'Cover Sheet'!$C$24+5)</f>
        <v>45117</v>
      </c>
      <c r="L74" s="38">
        <f>IF('Cover Sheet'!$C$24+6&gt;'Cover Sheet'!$E$24,"",'Cover Sheet'!$C$24+6)</f>
        <v>45118</v>
      </c>
      <c r="M74" s="39" t="s">
        <v>9</v>
      </c>
      <c r="N74" s="14"/>
    </row>
    <row r="75" spans="1:14" x14ac:dyDescent="0.3">
      <c r="A75" s="12"/>
      <c r="B75" s="206"/>
      <c r="C75" s="207"/>
      <c r="D75" s="5"/>
      <c r="E75" s="91"/>
      <c r="F75" s="6"/>
      <c r="G75" s="6"/>
      <c r="H75" s="6"/>
      <c r="I75" s="6"/>
      <c r="J75" s="6"/>
      <c r="K75" s="6"/>
      <c r="L75" s="6"/>
      <c r="M75" s="40">
        <f t="shared" ref="M75:M89" si="16">ROUND(SUM(F75:L75)*E75,2)</f>
        <v>0</v>
      </c>
      <c r="N75" s="14"/>
    </row>
    <row r="76" spans="1:14" x14ac:dyDescent="0.3">
      <c r="A76" s="12"/>
      <c r="B76" s="206"/>
      <c r="C76" s="207"/>
      <c r="D76" s="5"/>
      <c r="E76" s="91"/>
      <c r="F76" s="6"/>
      <c r="G76" s="6"/>
      <c r="H76" s="6"/>
      <c r="I76" s="6"/>
      <c r="J76" s="6"/>
      <c r="K76" s="6"/>
      <c r="L76" s="6"/>
      <c r="M76" s="40">
        <f t="shared" si="16"/>
        <v>0</v>
      </c>
      <c r="N76" s="14"/>
    </row>
    <row r="77" spans="1:14" x14ac:dyDescent="0.3">
      <c r="A77" s="12"/>
      <c r="B77" s="206"/>
      <c r="C77" s="207"/>
      <c r="D77" s="5"/>
      <c r="E77" s="91"/>
      <c r="F77" s="6"/>
      <c r="G77" s="6"/>
      <c r="H77" s="6"/>
      <c r="I77" s="6"/>
      <c r="J77" s="6"/>
      <c r="K77" s="6"/>
      <c r="L77" s="6"/>
      <c r="M77" s="40">
        <f t="shared" si="16"/>
        <v>0</v>
      </c>
      <c r="N77" s="14"/>
    </row>
    <row r="78" spans="1:14" x14ac:dyDescent="0.3">
      <c r="A78" s="12"/>
      <c r="B78" s="206"/>
      <c r="C78" s="207"/>
      <c r="D78" s="7"/>
      <c r="E78" s="92"/>
      <c r="F78" s="6"/>
      <c r="G78" s="6"/>
      <c r="H78" s="6"/>
      <c r="I78" s="6"/>
      <c r="J78" s="6"/>
      <c r="K78" s="6"/>
      <c r="L78" s="6"/>
      <c r="M78" s="40">
        <f t="shared" si="16"/>
        <v>0</v>
      </c>
      <c r="N78" s="14"/>
    </row>
    <row r="79" spans="1:14" x14ac:dyDescent="0.3">
      <c r="A79" s="12"/>
      <c r="B79" s="206"/>
      <c r="C79" s="207"/>
      <c r="D79" s="5"/>
      <c r="E79" s="91"/>
      <c r="F79" s="6"/>
      <c r="G79" s="6"/>
      <c r="H79" s="6"/>
      <c r="I79" s="6"/>
      <c r="J79" s="6"/>
      <c r="K79" s="6"/>
      <c r="L79" s="6"/>
      <c r="M79" s="40">
        <f t="shared" si="16"/>
        <v>0</v>
      </c>
      <c r="N79" s="14"/>
    </row>
    <row r="80" spans="1:14" x14ac:dyDescent="0.3">
      <c r="A80" s="12"/>
      <c r="B80" s="206"/>
      <c r="C80" s="207"/>
      <c r="D80" s="5"/>
      <c r="E80" s="91"/>
      <c r="F80" s="6"/>
      <c r="G80" s="6"/>
      <c r="H80" s="6"/>
      <c r="I80" s="6"/>
      <c r="J80" s="6"/>
      <c r="K80" s="6"/>
      <c r="L80" s="6"/>
      <c r="M80" s="40">
        <f t="shared" si="16"/>
        <v>0</v>
      </c>
      <c r="N80" s="14"/>
    </row>
    <row r="81" spans="1:14" x14ac:dyDescent="0.3">
      <c r="A81" s="12"/>
      <c r="B81" s="206"/>
      <c r="C81" s="207"/>
      <c r="D81" s="5"/>
      <c r="E81" s="91"/>
      <c r="F81" s="6"/>
      <c r="G81" s="6"/>
      <c r="H81" s="6"/>
      <c r="I81" s="6"/>
      <c r="J81" s="6"/>
      <c r="K81" s="6"/>
      <c r="L81" s="6"/>
      <c r="M81" s="40">
        <f t="shared" si="16"/>
        <v>0</v>
      </c>
      <c r="N81" s="14"/>
    </row>
    <row r="82" spans="1:14" x14ac:dyDescent="0.3">
      <c r="A82" s="12"/>
      <c r="B82" s="206"/>
      <c r="C82" s="207"/>
      <c r="D82" s="5"/>
      <c r="E82" s="91"/>
      <c r="F82" s="6"/>
      <c r="G82" s="6"/>
      <c r="H82" s="6"/>
      <c r="I82" s="6"/>
      <c r="J82" s="6"/>
      <c r="K82" s="6"/>
      <c r="L82" s="6"/>
      <c r="M82" s="40">
        <f t="shared" si="16"/>
        <v>0</v>
      </c>
      <c r="N82" s="14"/>
    </row>
    <row r="83" spans="1:14" x14ac:dyDescent="0.3">
      <c r="A83" s="12"/>
      <c r="B83" s="206"/>
      <c r="C83" s="207"/>
      <c r="D83" s="5"/>
      <c r="E83" s="91"/>
      <c r="F83" s="6"/>
      <c r="G83" s="6"/>
      <c r="H83" s="6"/>
      <c r="I83" s="6"/>
      <c r="J83" s="6"/>
      <c r="K83" s="6"/>
      <c r="L83" s="6"/>
      <c r="M83" s="40">
        <f t="shared" si="16"/>
        <v>0</v>
      </c>
      <c r="N83" s="14"/>
    </row>
    <row r="84" spans="1:14" x14ac:dyDescent="0.3">
      <c r="A84" s="12"/>
      <c r="B84" s="206"/>
      <c r="C84" s="207"/>
      <c r="D84" s="5"/>
      <c r="E84" s="91"/>
      <c r="F84" s="6"/>
      <c r="G84" s="6"/>
      <c r="H84" s="6"/>
      <c r="I84" s="6"/>
      <c r="J84" s="6"/>
      <c r="K84" s="6"/>
      <c r="L84" s="6"/>
      <c r="M84" s="40">
        <f t="shared" si="16"/>
        <v>0</v>
      </c>
      <c r="N84" s="14"/>
    </row>
    <row r="85" spans="1:14" x14ac:dyDescent="0.3">
      <c r="A85" s="12"/>
      <c r="B85" s="206"/>
      <c r="C85" s="207"/>
      <c r="D85" s="5"/>
      <c r="E85" s="91"/>
      <c r="F85" s="6"/>
      <c r="G85" s="6"/>
      <c r="H85" s="6"/>
      <c r="I85" s="6"/>
      <c r="J85" s="6"/>
      <c r="K85" s="6"/>
      <c r="L85" s="6"/>
      <c r="M85" s="40">
        <f t="shared" si="16"/>
        <v>0</v>
      </c>
      <c r="N85" s="14"/>
    </row>
    <row r="86" spans="1:14" x14ac:dyDescent="0.3">
      <c r="A86" s="12"/>
      <c r="B86" s="206"/>
      <c r="C86" s="207"/>
      <c r="D86" s="5"/>
      <c r="E86" s="91"/>
      <c r="F86" s="6"/>
      <c r="G86" s="6"/>
      <c r="H86" s="6"/>
      <c r="I86" s="6"/>
      <c r="J86" s="6"/>
      <c r="K86" s="6"/>
      <c r="L86" s="6"/>
      <c r="M86" s="40">
        <f t="shared" si="16"/>
        <v>0</v>
      </c>
      <c r="N86" s="14"/>
    </row>
    <row r="87" spans="1:14" x14ac:dyDescent="0.3">
      <c r="A87" s="12"/>
      <c r="B87" s="206"/>
      <c r="C87" s="207"/>
      <c r="D87" s="5"/>
      <c r="E87" s="91"/>
      <c r="F87" s="6"/>
      <c r="G87" s="6"/>
      <c r="H87" s="6"/>
      <c r="I87" s="6"/>
      <c r="J87" s="6"/>
      <c r="K87" s="6"/>
      <c r="L87" s="6"/>
      <c r="M87" s="40">
        <f t="shared" si="16"/>
        <v>0</v>
      </c>
      <c r="N87" s="14"/>
    </row>
    <row r="88" spans="1:14" x14ac:dyDescent="0.3">
      <c r="A88" s="12"/>
      <c r="B88" s="206"/>
      <c r="C88" s="207"/>
      <c r="D88" s="5"/>
      <c r="E88" s="91"/>
      <c r="F88" s="6"/>
      <c r="G88" s="6"/>
      <c r="H88" s="6"/>
      <c r="I88" s="6"/>
      <c r="J88" s="6"/>
      <c r="K88" s="6"/>
      <c r="L88" s="6"/>
      <c r="M88" s="40">
        <f t="shared" si="16"/>
        <v>0</v>
      </c>
      <c r="N88" s="14"/>
    </row>
    <row r="89" spans="1:14" x14ac:dyDescent="0.3">
      <c r="A89" s="12"/>
      <c r="B89" s="206"/>
      <c r="C89" s="207"/>
      <c r="D89" s="5"/>
      <c r="E89" s="91"/>
      <c r="F89" s="6"/>
      <c r="G89" s="6"/>
      <c r="H89" s="6"/>
      <c r="I89" s="6"/>
      <c r="J89" s="6"/>
      <c r="K89" s="6"/>
      <c r="L89" s="6"/>
      <c r="M89" s="40">
        <f t="shared" si="16"/>
        <v>0</v>
      </c>
      <c r="N89" s="14"/>
    </row>
    <row r="90" spans="1:14" x14ac:dyDescent="0.3">
      <c r="A90" s="12"/>
      <c r="B90" s="209" t="s">
        <v>9</v>
      </c>
      <c r="C90" s="210"/>
      <c r="D90" s="87"/>
      <c r="E90" s="93">
        <f>E75</f>
        <v>0</v>
      </c>
      <c r="F90" s="88">
        <f>SUM(F75:F89)</f>
        <v>0</v>
      </c>
      <c r="G90" s="88">
        <f t="shared" ref="G90" si="17">SUM(G75:G89)</f>
        <v>0</v>
      </c>
      <c r="H90" s="88">
        <f t="shared" ref="H90" si="18">SUM(H75:H89)</f>
        <v>0</v>
      </c>
      <c r="I90" s="88">
        <f t="shared" ref="I90" si="19">SUM(I75:I89)</f>
        <v>0</v>
      </c>
      <c r="J90" s="88">
        <f t="shared" ref="J90" si="20">SUM(J75:J89)</f>
        <v>0</v>
      </c>
      <c r="K90" s="88">
        <f t="shared" ref="K90" si="21">SUM(K75:K89)</f>
        <v>0</v>
      </c>
      <c r="L90" s="88">
        <f t="shared" ref="L90" si="22">SUM(L75:L89)</f>
        <v>0</v>
      </c>
      <c r="M90" s="40">
        <f>ROUND(SUM(F90:L90)*E90,2)</f>
        <v>0</v>
      </c>
      <c r="N90" s="14"/>
    </row>
    <row r="91" spans="1:14" x14ac:dyDescent="0.3">
      <c r="A91" s="12"/>
      <c r="D91" s="41"/>
      <c r="E91" s="41"/>
      <c r="F91" s="42"/>
      <c r="G91" s="42"/>
      <c r="H91" s="42"/>
      <c r="I91" s="42"/>
      <c r="J91" s="42"/>
      <c r="K91" s="42"/>
      <c r="L91" s="42"/>
      <c r="M91" s="42"/>
      <c r="N91" s="14"/>
    </row>
    <row r="92" spans="1:14" ht="15" thickBot="1" x14ac:dyDescent="0.35">
      <c r="A92" s="12"/>
      <c r="D92" s="41"/>
      <c r="E92" s="41"/>
      <c r="F92" s="42"/>
      <c r="G92" s="42"/>
      <c r="H92" s="42"/>
      <c r="I92" s="42"/>
      <c r="J92" s="42"/>
      <c r="K92" s="42"/>
      <c r="L92" s="42"/>
      <c r="M92" s="42"/>
      <c r="N92" s="14"/>
    </row>
    <row r="93" spans="1:14" ht="16.95" customHeight="1" thickBot="1" x14ac:dyDescent="0.35">
      <c r="A93" s="12"/>
      <c r="B93" s="41"/>
      <c r="C93" s="41"/>
      <c r="D93" s="67"/>
      <c r="E93" s="68"/>
      <c r="F93" s="69"/>
      <c r="G93" s="69"/>
      <c r="H93" s="69"/>
      <c r="I93" s="69"/>
      <c r="J93" s="69"/>
      <c r="K93" s="69"/>
      <c r="L93" s="47" t="s">
        <v>52</v>
      </c>
      <c r="M93" s="48">
        <f>M30+M50+M70+M90</f>
        <v>0</v>
      </c>
      <c r="N93" s="14"/>
    </row>
    <row r="94" spans="1:14" x14ac:dyDescent="0.3">
      <c r="A94" s="12"/>
      <c r="B94" s="41"/>
      <c r="C94" s="41"/>
      <c r="D94" s="67"/>
      <c r="E94" s="68"/>
      <c r="F94" s="69"/>
      <c r="G94" s="69"/>
      <c r="H94" s="69"/>
      <c r="I94" s="69"/>
      <c r="J94" s="69"/>
      <c r="K94" s="69"/>
      <c r="L94" s="69"/>
      <c r="M94" s="45"/>
      <c r="N94" s="14"/>
    </row>
    <row r="95" spans="1:14" x14ac:dyDescent="0.3">
      <c r="A95" s="12"/>
      <c r="B95" s="41"/>
      <c r="C95" s="41"/>
      <c r="D95" s="67"/>
      <c r="E95" s="68"/>
      <c r="F95" s="69"/>
      <c r="G95" s="69"/>
      <c r="H95" s="69"/>
      <c r="I95" s="69"/>
      <c r="J95" s="69"/>
      <c r="K95" s="69"/>
      <c r="L95" s="69"/>
      <c r="M95" s="45"/>
      <c r="N95" s="14"/>
    </row>
    <row r="96" spans="1:14" ht="15" thickBot="1" x14ac:dyDescent="0.35">
      <c r="A96" s="30"/>
      <c r="B96" s="31"/>
      <c r="C96" s="31"/>
      <c r="D96" s="31"/>
      <c r="E96" s="31"/>
      <c r="F96" s="32"/>
      <c r="G96" s="32"/>
      <c r="H96" s="32"/>
      <c r="I96" s="32"/>
      <c r="J96" s="32"/>
      <c r="K96" s="32"/>
      <c r="L96" s="32"/>
      <c r="M96" s="32"/>
      <c r="N96" s="33"/>
    </row>
  </sheetData>
  <sheetProtection formatColumns="0" formatRows="0"/>
  <mergeCells count="74">
    <mergeCell ref="B50:C50"/>
    <mergeCell ref="B70:C70"/>
    <mergeCell ref="B90:C90"/>
    <mergeCell ref="B86:C86"/>
    <mergeCell ref="B87:C87"/>
    <mergeCell ref="B88:C88"/>
    <mergeCell ref="B89:C89"/>
    <mergeCell ref="B81:C81"/>
    <mergeCell ref="B82:C82"/>
    <mergeCell ref="B83:C83"/>
    <mergeCell ref="B84:C84"/>
    <mergeCell ref="B85:C85"/>
    <mergeCell ref="B76:C76"/>
    <mergeCell ref="B77:C77"/>
    <mergeCell ref="B78:C78"/>
    <mergeCell ref="B79:C79"/>
    <mergeCell ref="B80:C80"/>
    <mergeCell ref="B68:C68"/>
    <mergeCell ref="B69:C69"/>
    <mergeCell ref="F73:L73"/>
    <mergeCell ref="B74:C74"/>
    <mergeCell ref="B75:C75"/>
    <mergeCell ref="B63:C63"/>
    <mergeCell ref="B64:C64"/>
    <mergeCell ref="B65:C65"/>
    <mergeCell ref="B66:C66"/>
    <mergeCell ref="B67:C67"/>
    <mergeCell ref="B58:C58"/>
    <mergeCell ref="B59:C59"/>
    <mergeCell ref="B60:C60"/>
    <mergeCell ref="B61:C61"/>
    <mergeCell ref="B62:C62"/>
    <mergeCell ref="F53:L53"/>
    <mergeCell ref="B54:C54"/>
    <mergeCell ref="B55:C55"/>
    <mergeCell ref="B56:C56"/>
    <mergeCell ref="B57:C57"/>
    <mergeCell ref="F13:L13"/>
    <mergeCell ref="B16:C16"/>
    <mergeCell ref="B14:C14"/>
    <mergeCell ref="B15:C15"/>
    <mergeCell ref="B5:M5"/>
    <mergeCell ref="D13:E13"/>
    <mergeCell ref="F33:L33"/>
    <mergeCell ref="B17:C17"/>
    <mergeCell ref="B18:C18"/>
    <mergeCell ref="B19:C19"/>
    <mergeCell ref="B20:C20"/>
    <mergeCell ref="B21:C21"/>
    <mergeCell ref="B22:C22"/>
    <mergeCell ref="B23:C23"/>
    <mergeCell ref="B24:C24"/>
    <mergeCell ref="B29:C29"/>
    <mergeCell ref="B25:C25"/>
    <mergeCell ref="B27:C27"/>
    <mergeCell ref="B28:C28"/>
    <mergeCell ref="B26:C26"/>
    <mergeCell ref="B30:C30"/>
    <mergeCell ref="B49:C49"/>
    <mergeCell ref="B34:C34"/>
    <mergeCell ref="B47:C47"/>
    <mergeCell ref="B48:C48"/>
    <mergeCell ref="B42:C42"/>
    <mergeCell ref="B43:C43"/>
    <mergeCell ref="B44:C44"/>
    <mergeCell ref="B45:C45"/>
    <mergeCell ref="B46:C46"/>
    <mergeCell ref="B37:C37"/>
    <mergeCell ref="B38:C38"/>
    <mergeCell ref="B39:C39"/>
    <mergeCell ref="B41:C41"/>
    <mergeCell ref="B35:C35"/>
    <mergeCell ref="B36:C36"/>
    <mergeCell ref="B40:C40"/>
  </mergeCells>
  <pageMargins left="0.7" right="0.7" top="0.75" bottom="0.75" header="0.3" footer="0.3"/>
  <pageSetup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49F4F-5C9D-4466-85C0-63F1B5E2EF03}">
  <sheetPr>
    <pageSetUpPr fitToPage="1"/>
  </sheetPr>
  <dimension ref="A1:S87"/>
  <sheetViews>
    <sheetView topLeftCell="A24" workbookViewId="0">
      <selection activeCell="Q96" sqref="Q96:R96"/>
    </sheetView>
  </sheetViews>
  <sheetFormatPr defaultColWidth="8.88671875" defaultRowHeight="14.4" x14ac:dyDescent="0.3"/>
  <cols>
    <col min="1" max="1" width="8.88671875" style="54"/>
    <col min="2" max="2" width="19.44140625" style="54" bestFit="1" customWidth="1"/>
    <col min="3" max="3" width="16.6640625" style="54" customWidth="1"/>
    <col min="4" max="4" width="17.6640625" style="54" customWidth="1"/>
    <col min="5" max="5" width="9.33203125" style="54" customWidth="1"/>
    <col min="6" max="10" width="7.33203125" style="55" bestFit="1" customWidth="1"/>
    <col min="11" max="11" width="17.33203125" style="55" customWidth="1"/>
    <col min="12" max="12" width="8.109375" style="55" customWidth="1"/>
    <col min="13" max="13" width="9" style="55" customWidth="1"/>
    <col min="14" max="15" width="7.6640625" style="55" bestFit="1" customWidth="1"/>
    <col min="16" max="16" width="9" style="55" hidden="1" customWidth="1"/>
    <col min="17" max="17" width="7.6640625" style="55" customWidth="1"/>
    <col min="18" max="18" width="9.88671875" style="54" bestFit="1" customWidth="1"/>
    <col min="19" max="19" width="8.88671875" style="54"/>
  </cols>
  <sheetData>
    <row r="1" spans="1:19" x14ac:dyDescent="0.3">
      <c r="A1" s="49"/>
      <c r="B1" s="50"/>
      <c r="C1" s="50"/>
      <c r="D1" s="50"/>
      <c r="E1" s="50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0"/>
      <c r="S1" s="52"/>
    </row>
    <row r="2" spans="1:19" x14ac:dyDescent="0.3">
      <c r="A2" s="53"/>
      <c r="M2" s="55" t="s">
        <v>0</v>
      </c>
      <c r="N2" s="228">
        <f>IF('Cover Sheet'!$E$2="","",'Cover Sheet'!$E$2)</f>
        <v>45138</v>
      </c>
      <c r="O2" s="228"/>
      <c r="S2" s="56"/>
    </row>
    <row r="3" spans="1:19" x14ac:dyDescent="0.3">
      <c r="A3" s="53"/>
      <c r="S3" s="56"/>
    </row>
    <row r="4" spans="1:19" x14ac:dyDescent="0.3">
      <c r="A4" s="53"/>
      <c r="S4" s="56"/>
    </row>
    <row r="5" spans="1:19" ht="21" x14ac:dyDescent="0.4">
      <c r="A5" s="53"/>
      <c r="C5" s="226" t="s">
        <v>11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56"/>
    </row>
    <row r="6" spans="1:19" x14ac:dyDescent="0.3">
      <c r="A6" s="53"/>
      <c r="C6" s="227" t="s">
        <v>24</v>
      </c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56"/>
    </row>
    <row r="7" spans="1:19" x14ac:dyDescent="0.3">
      <c r="A7" s="53"/>
      <c r="B7" s="54" t="s">
        <v>36</v>
      </c>
      <c r="E7" s="54" t="str">
        <f>IF('Cover Sheet'!$C$9="","",'Cover Sheet'!$C$9)</f>
        <v>International Towers</v>
      </c>
      <c r="S7" s="56"/>
    </row>
    <row r="8" spans="1:19" x14ac:dyDescent="0.3">
      <c r="A8" s="53"/>
      <c r="S8" s="56"/>
    </row>
    <row r="9" spans="1:19" x14ac:dyDescent="0.3">
      <c r="A9" s="53"/>
      <c r="B9" s="54" t="s">
        <v>38</v>
      </c>
      <c r="E9" s="54" t="str">
        <f>IF('Cover Sheet'!$C$16="","",'Cover Sheet'!$C$16)</f>
        <v>Peavine Microwave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S9" s="56"/>
    </row>
    <row r="10" spans="1:19" x14ac:dyDescent="0.3">
      <c r="A10" s="53"/>
      <c r="S10" s="56"/>
    </row>
    <row r="11" spans="1:19" x14ac:dyDescent="0.3">
      <c r="A11" s="53"/>
      <c r="B11" s="54" t="s">
        <v>40</v>
      </c>
      <c r="E11" s="54" t="str">
        <f>IF('Cover Sheet'!$C$24="","",CONCATENATE(TEXT('Cover Sheet'!$C$24,"m/dd/yy")," - ",TEXT('Cover Sheet'!$E$24,"m/dd/yy")))</f>
        <v>7/05/23 - 7/23/23</v>
      </c>
      <c r="S11" s="56"/>
    </row>
    <row r="12" spans="1:19" x14ac:dyDescent="0.3">
      <c r="A12" s="53"/>
      <c r="S12" s="56"/>
    </row>
    <row r="13" spans="1:19" x14ac:dyDescent="0.3">
      <c r="A13" s="53"/>
      <c r="B13" s="36" t="s">
        <v>74</v>
      </c>
      <c r="C13" s="36" t="s">
        <v>73</v>
      </c>
      <c r="D13" s="36" t="s">
        <v>75</v>
      </c>
      <c r="E13" s="208" t="s">
        <v>25</v>
      </c>
      <c r="F13" s="208"/>
      <c r="G13" s="208"/>
      <c r="H13" s="208"/>
      <c r="I13" s="208"/>
      <c r="J13" s="208"/>
      <c r="K13" s="208"/>
      <c r="L13" s="36" t="s">
        <v>10</v>
      </c>
      <c r="M13" s="36" t="s">
        <v>23</v>
      </c>
      <c r="N13" s="208" t="s">
        <v>12</v>
      </c>
      <c r="O13" s="208"/>
      <c r="P13" s="36" t="s">
        <v>26</v>
      </c>
      <c r="Q13" s="208" t="s">
        <v>13</v>
      </c>
      <c r="R13" s="208"/>
      <c r="S13" s="56"/>
    </row>
    <row r="14" spans="1:19" x14ac:dyDescent="0.3">
      <c r="A14" s="53"/>
      <c r="B14" s="107"/>
      <c r="C14" s="103"/>
      <c r="D14" s="103"/>
      <c r="E14" s="229" t="s">
        <v>162</v>
      </c>
      <c r="F14" s="229"/>
      <c r="G14" s="229"/>
      <c r="H14" s="229"/>
      <c r="I14" s="229"/>
      <c r="J14" s="229"/>
      <c r="K14" s="229"/>
      <c r="L14" s="80">
        <v>1</v>
      </c>
      <c r="M14" s="81" t="s">
        <v>166</v>
      </c>
      <c r="N14" s="230">
        <v>2442.58</v>
      </c>
      <c r="O14" s="230"/>
      <c r="P14" s="70">
        <f>ROUND(N14,2)</f>
        <v>2442.58</v>
      </c>
      <c r="Q14" s="218">
        <f>+P14*L14</f>
        <v>2442.58</v>
      </c>
      <c r="R14" s="218"/>
      <c r="S14" s="56"/>
    </row>
    <row r="15" spans="1:19" x14ac:dyDescent="0.3">
      <c r="A15" s="53"/>
      <c r="B15" s="103"/>
      <c r="C15" s="103"/>
      <c r="D15" s="103"/>
      <c r="E15" s="213" t="s">
        <v>163</v>
      </c>
      <c r="F15" s="214"/>
      <c r="G15" s="214"/>
      <c r="H15" s="214"/>
      <c r="I15" s="214"/>
      <c r="J15" s="214"/>
      <c r="K15" s="215"/>
      <c r="L15" s="80">
        <v>1</v>
      </c>
      <c r="M15" s="81" t="s">
        <v>166</v>
      </c>
      <c r="N15" s="231">
        <v>442.5</v>
      </c>
      <c r="O15" s="232"/>
      <c r="P15" s="70">
        <f t="shared" ref="P15:P20" si="0">ROUND(N15,2)</f>
        <v>442.5</v>
      </c>
      <c r="Q15" s="211">
        <f t="shared" ref="Q15:Q20" si="1">+P15*L15</f>
        <v>442.5</v>
      </c>
      <c r="R15" s="212"/>
      <c r="S15" s="56"/>
    </row>
    <row r="16" spans="1:19" x14ac:dyDescent="0.3">
      <c r="A16" s="53"/>
      <c r="B16" s="103"/>
      <c r="C16" s="103"/>
      <c r="D16" s="103"/>
      <c r="E16" s="213" t="s">
        <v>164</v>
      </c>
      <c r="F16" s="214"/>
      <c r="G16" s="214"/>
      <c r="H16" s="214"/>
      <c r="I16" s="214"/>
      <c r="J16" s="214"/>
      <c r="K16" s="215"/>
      <c r="L16" s="80">
        <v>1</v>
      </c>
      <c r="M16" s="81" t="s">
        <v>166</v>
      </c>
      <c r="N16" s="216">
        <v>209.92</v>
      </c>
      <c r="O16" s="217"/>
      <c r="P16" s="70">
        <f t="shared" si="0"/>
        <v>209.92</v>
      </c>
      <c r="Q16" s="211">
        <f t="shared" si="1"/>
        <v>209.92</v>
      </c>
      <c r="R16" s="212"/>
      <c r="S16" s="56"/>
    </row>
    <row r="17" spans="1:19" x14ac:dyDescent="0.3">
      <c r="A17" s="53"/>
      <c r="B17" s="103"/>
      <c r="C17" s="103"/>
      <c r="D17" s="103"/>
      <c r="E17" s="213" t="s">
        <v>165</v>
      </c>
      <c r="F17" s="214"/>
      <c r="G17" s="214"/>
      <c r="H17" s="214"/>
      <c r="I17" s="214"/>
      <c r="J17" s="214"/>
      <c r="K17" s="215"/>
      <c r="L17" s="80">
        <v>1</v>
      </c>
      <c r="M17" s="81" t="s">
        <v>166</v>
      </c>
      <c r="N17" s="233">
        <v>564.63</v>
      </c>
      <c r="O17" s="234"/>
      <c r="P17" s="70">
        <f t="shared" si="0"/>
        <v>564.63</v>
      </c>
      <c r="Q17" s="211">
        <f t="shared" si="1"/>
        <v>564.63</v>
      </c>
      <c r="R17" s="212"/>
      <c r="S17" s="56"/>
    </row>
    <row r="18" spans="1:19" x14ac:dyDescent="0.3">
      <c r="A18" s="53"/>
      <c r="B18" s="103"/>
      <c r="C18" s="103"/>
      <c r="D18" s="103"/>
      <c r="E18" s="213"/>
      <c r="F18" s="214"/>
      <c r="G18" s="214"/>
      <c r="H18" s="214"/>
      <c r="I18" s="214"/>
      <c r="J18" s="214"/>
      <c r="K18" s="215"/>
      <c r="L18" s="80"/>
      <c r="M18" s="81"/>
      <c r="N18" s="233"/>
      <c r="O18" s="234"/>
      <c r="P18" s="70">
        <f t="shared" si="0"/>
        <v>0</v>
      </c>
      <c r="Q18" s="211">
        <f t="shared" si="1"/>
        <v>0</v>
      </c>
      <c r="R18" s="212"/>
      <c r="S18" s="56"/>
    </row>
    <row r="19" spans="1:19" x14ac:dyDescent="0.3">
      <c r="A19" s="53"/>
      <c r="B19" s="103"/>
      <c r="C19" s="103"/>
      <c r="D19" s="103"/>
      <c r="E19" s="213"/>
      <c r="F19" s="214"/>
      <c r="G19" s="214"/>
      <c r="H19" s="214"/>
      <c r="I19" s="214"/>
      <c r="J19" s="214"/>
      <c r="K19" s="215"/>
      <c r="L19" s="80"/>
      <c r="M19" s="81"/>
      <c r="N19" s="216"/>
      <c r="O19" s="217"/>
      <c r="P19" s="70">
        <f t="shared" si="0"/>
        <v>0</v>
      </c>
      <c r="Q19" s="211">
        <f t="shared" si="1"/>
        <v>0</v>
      </c>
      <c r="R19" s="212"/>
      <c r="S19" s="56"/>
    </row>
    <row r="20" spans="1:19" x14ac:dyDescent="0.3">
      <c r="A20" s="53"/>
      <c r="B20" s="103"/>
      <c r="C20" s="103"/>
      <c r="D20" s="103"/>
      <c r="E20" s="213"/>
      <c r="F20" s="214"/>
      <c r="G20" s="214"/>
      <c r="H20" s="214"/>
      <c r="I20" s="214"/>
      <c r="J20" s="214"/>
      <c r="K20" s="215"/>
      <c r="L20" s="80"/>
      <c r="M20" s="81"/>
      <c r="N20" s="216"/>
      <c r="O20" s="217"/>
      <c r="P20" s="70">
        <f t="shared" si="0"/>
        <v>0</v>
      </c>
      <c r="Q20" s="211">
        <f t="shared" si="1"/>
        <v>0</v>
      </c>
      <c r="R20" s="212"/>
      <c r="S20" s="56"/>
    </row>
    <row r="21" spans="1:19" x14ac:dyDescent="0.3">
      <c r="A21" s="53"/>
      <c r="B21" s="103"/>
      <c r="C21" s="103"/>
      <c r="D21" s="103"/>
      <c r="E21" s="213"/>
      <c r="F21" s="214"/>
      <c r="G21" s="214"/>
      <c r="H21" s="214"/>
      <c r="I21" s="214"/>
      <c r="J21" s="214"/>
      <c r="K21" s="215"/>
      <c r="L21" s="80"/>
      <c r="M21" s="81"/>
      <c r="N21" s="216"/>
      <c r="O21" s="217"/>
      <c r="P21" s="70">
        <f t="shared" ref="P21:P78" si="2">ROUND(N21,2)</f>
        <v>0</v>
      </c>
      <c r="Q21" s="211">
        <f t="shared" ref="Q21:Q78" si="3">+P21*L21</f>
        <v>0</v>
      </c>
      <c r="R21" s="212"/>
      <c r="S21" s="56"/>
    </row>
    <row r="22" spans="1:19" x14ac:dyDescent="0.3">
      <c r="A22" s="53"/>
      <c r="B22" s="103"/>
      <c r="C22" s="103"/>
      <c r="D22" s="103"/>
      <c r="E22" s="213"/>
      <c r="F22" s="214"/>
      <c r="G22" s="214"/>
      <c r="H22" s="214"/>
      <c r="I22" s="214"/>
      <c r="J22" s="214"/>
      <c r="K22" s="215"/>
      <c r="L22" s="80"/>
      <c r="M22" s="81"/>
      <c r="N22" s="216"/>
      <c r="O22" s="217"/>
      <c r="P22" s="70">
        <f t="shared" si="2"/>
        <v>0</v>
      </c>
      <c r="Q22" s="211">
        <f t="shared" si="3"/>
        <v>0</v>
      </c>
      <c r="R22" s="212"/>
      <c r="S22" s="56"/>
    </row>
    <row r="23" spans="1:19" x14ac:dyDescent="0.3">
      <c r="A23" s="53"/>
      <c r="B23" s="103"/>
      <c r="C23" s="103"/>
      <c r="D23" s="103"/>
      <c r="E23" s="213"/>
      <c r="F23" s="214"/>
      <c r="G23" s="214"/>
      <c r="H23" s="214"/>
      <c r="I23" s="214"/>
      <c r="J23" s="214"/>
      <c r="K23" s="215"/>
      <c r="L23" s="80"/>
      <c r="M23" s="81"/>
      <c r="N23" s="216"/>
      <c r="O23" s="217"/>
      <c r="P23" s="70">
        <f t="shared" ref="P23:P28" si="4">ROUND(N23,2)</f>
        <v>0</v>
      </c>
      <c r="Q23" s="211">
        <f t="shared" ref="Q23:Q28" si="5">+P23*L23</f>
        <v>0</v>
      </c>
      <c r="R23" s="212"/>
      <c r="S23" s="56"/>
    </row>
    <row r="24" spans="1:19" x14ac:dyDescent="0.3">
      <c r="A24" s="53"/>
      <c r="B24" s="103"/>
      <c r="C24" s="103"/>
      <c r="D24" s="103"/>
      <c r="E24" s="213"/>
      <c r="F24" s="214"/>
      <c r="G24" s="214"/>
      <c r="H24" s="214"/>
      <c r="I24" s="214"/>
      <c r="J24" s="214"/>
      <c r="K24" s="215"/>
      <c r="L24" s="80"/>
      <c r="M24" s="81"/>
      <c r="N24" s="216"/>
      <c r="O24" s="217"/>
      <c r="P24" s="70">
        <f t="shared" si="4"/>
        <v>0</v>
      </c>
      <c r="Q24" s="211">
        <f t="shared" si="5"/>
        <v>0</v>
      </c>
      <c r="R24" s="212"/>
      <c r="S24" s="56"/>
    </row>
    <row r="25" spans="1:19" x14ac:dyDescent="0.3">
      <c r="A25" s="53"/>
      <c r="B25" s="103"/>
      <c r="C25" s="103"/>
      <c r="D25" s="103"/>
      <c r="E25" s="213"/>
      <c r="F25" s="214"/>
      <c r="G25" s="214"/>
      <c r="H25" s="214"/>
      <c r="I25" s="214"/>
      <c r="J25" s="214"/>
      <c r="K25" s="215"/>
      <c r="L25" s="80"/>
      <c r="M25" s="81"/>
      <c r="N25" s="216"/>
      <c r="O25" s="217"/>
      <c r="P25" s="70">
        <f t="shared" si="4"/>
        <v>0</v>
      </c>
      <c r="Q25" s="211">
        <f t="shared" si="5"/>
        <v>0</v>
      </c>
      <c r="R25" s="212"/>
      <c r="S25" s="56"/>
    </row>
    <row r="26" spans="1:19" x14ac:dyDescent="0.3">
      <c r="A26" s="53"/>
      <c r="B26" s="103"/>
      <c r="C26" s="103"/>
      <c r="D26" s="103"/>
      <c r="E26" s="213"/>
      <c r="F26" s="214"/>
      <c r="G26" s="214"/>
      <c r="H26" s="214"/>
      <c r="I26" s="214"/>
      <c r="J26" s="214"/>
      <c r="K26" s="215"/>
      <c r="L26" s="80"/>
      <c r="M26" s="81"/>
      <c r="N26" s="216"/>
      <c r="O26" s="217"/>
      <c r="P26" s="70">
        <f t="shared" si="4"/>
        <v>0</v>
      </c>
      <c r="Q26" s="218">
        <f t="shared" si="5"/>
        <v>0</v>
      </c>
      <c r="R26" s="218"/>
      <c r="S26" s="56"/>
    </row>
    <row r="27" spans="1:19" x14ac:dyDescent="0.3">
      <c r="A27" s="53"/>
      <c r="B27" s="103"/>
      <c r="C27" s="103"/>
      <c r="D27" s="103"/>
      <c r="E27" s="213"/>
      <c r="F27" s="214"/>
      <c r="G27" s="214"/>
      <c r="H27" s="214"/>
      <c r="I27" s="214"/>
      <c r="J27" s="214"/>
      <c r="K27" s="215"/>
      <c r="L27" s="80"/>
      <c r="M27" s="81"/>
      <c r="N27" s="216"/>
      <c r="O27" s="217"/>
      <c r="P27" s="70">
        <f t="shared" si="4"/>
        <v>0</v>
      </c>
      <c r="Q27" s="211">
        <f t="shared" si="5"/>
        <v>0</v>
      </c>
      <c r="R27" s="212"/>
      <c r="S27" s="56"/>
    </row>
    <row r="28" spans="1:19" x14ac:dyDescent="0.3">
      <c r="A28" s="53"/>
      <c r="B28" s="103"/>
      <c r="C28" s="103"/>
      <c r="D28" s="103"/>
      <c r="E28" s="213"/>
      <c r="F28" s="214"/>
      <c r="G28" s="214"/>
      <c r="H28" s="214"/>
      <c r="I28" s="214"/>
      <c r="J28" s="214"/>
      <c r="K28" s="215"/>
      <c r="L28" s="80"/>
      <c r="M28" s="81"/>
      <c r="N28" s="216"/>
      <c r="O28" s="217"/>
      <c r="P28" s="70">
        <f t="shared" si="4"/>
        <v>0</v>
      </c>
      <c r="Q28" s="218">
        <f t="shared" si="5"/>
        <v>0</v>
      </c>
      <c r="R28" s="218"/>
      <c r="S28" s="56"/>
    </row>
    <row r="29" spans="1:19" x14ac:dyDescent="0.3">
      <c r="A29" s="53"/>
      <c r="B29" s="103"/>
      <c r="C29" s="103"/>
      <c r="D29" s="103"/>
      <c r="E29" s="213"/>
      <c r="F29" s="214"/>
      <c r="G29" s="214"/>
      <c r="H29" s="214"/>
      <c r="I29" s="214"/>
      <c r="J29" s="214"/>
      <c r="K29" s="215"/>
      <c r="L29" s="80"/>
      <c r="M29" s="81"/>
      <c r="N29" s="216"/>
      <c r="O29" s="217"/>
      <c r="P29" s="70">
        <f t="shared" si="2"/>
        <v>0</v>
      </c>
      <c r="Q29" s="211">
        <f t="shared" si="3"/>
        <v>0</v>
      </c>
      <c r="R29" s="212"/>
      <c r="S29" s="56"/>
    </row>
    <row r="30" spans="1:19" x14ac:dyDescent="0.3">
      <c r="A30" s="53"/>
      <c r="B30" s="103"/>
      <c r="C30" s="103"/>
      <c r="D30" s="103"/>
      <c r="E30" s="213"/>
      <c r="F30" s="214"/>
      <c r="G30" s="214"/>
      <c r="H30" s="214"/>
      <c r="I30" s="214"/>
      <c r="J30" s="214"/>
      <c r="K30" s="215"/>
      <c r="L30" s="80"/>
      <c r="M30" s="81"/>
      <c r="N30" s="216"/>
      <c r="O30" s="217"/>
      <c r="P30" s="70">
        <f t="shared" si="2"/>
        <v>0</v>
      </c>
      <c r="Q30" s="211">
        <f t="shared" si="3"/>
        <v>0</v>
      </c>
      <c r="R30" s="212"/>
      <c r="S30" s="56"/>
    </row>
    <row r="31" spans="1:19" x14ac:dyDescent="0.3">
      <c r="A31" s="53"/>
      <c r="B31" s="103"/>
      <c r="C31" s="103"/>
      <c r="D31" s="103"/>
      <c r="E31" s="213"/>
      <c r="F31" s="214"/>
      <c r="G31" s="214"/>
      <c r="H31" s="214"/>
      <c r="I31" s="214"/>
      <c r="J31" s="214"/>
      <c r="K31" s="215"/>
      <c r="L31" s="80"/>
      <c r="M31" s="81"/>
      <c r="N31" s="216"/>
      <c r="O31" s="217"/>
      <c r="P31" s="70">
        <f t="shared" si="2"/>
        <v>0</v>
      </c>
      <c r="Q31" s="211">
        <f t="shared" si="3"/>
        <v>0</v>
      </c>
      <c r="R31" s="212"/>
      <c r="S31" s="56"/>
    </row>
    <row r="32" spans="1:19" x14ac:dyDescent="0.3">
      <c r="A32" s="53"/>
      <c r="B32" s="103"/>
      <c r="C32" s="103"/>
      <c r="D32" s="103"/>
      <c r="E32" s="213"/>
      <c r="F32" s="214"/>
      <c r="G32" s="214"/>
      <c r="H32" s="214"/>
      <c r="I32" s="214"/>
      <c r="J32" s="214"/>
      <c r="K32" s="215"/>
      <c r="L32" s="80"/>
      <c r="M32" s="81"/>
      <c r="N32" s="216"/>
      <c r="O32" s="217"/>
      <c r="P32" s="70">
        <f t="shared" si="2"/>
        <v>0</v>
      </c>
      <c r="Q32" s="211">
        <f t="shared" si="3"/>
        <v>0</v>
      </c>
      <c r="R32" s="212"/>
      <c r="S32" s="56"/>
    </row>
    <row r="33" spans="1:19" x14ac:dyDescent="0.3">
      <c r="A33" s="53"/>
      <c r="B33" s="103"/>
      <c r="C33" s="103"/>
      <c r="D33" s="103"/>
      <c r="E33" s="213"/>
      <c r="F33" s="214"/>
      <c r="G33" s="214"/>
      <c r="H33" s="214"/>
      <c r="I33" s="214"/>
      <c r="J33" s="214"/>
      <c r="K33" s="215"/>
      <c r="L33" s="80"/>
      <c r="M33" s="81"/>
      <c r="N33" s="216"/>
      <c r="O33" s="217"/>
      <c r="P33" s="70">
        <f t="shared" si="2"/>
        <v>0</v>
      </c>
      <c r="Q33" s="218">
        <f t="shared" si="3"/>
        <v>0</v>
      </c>
      <c r="R33" s="218"/>
      <c r="S33" s="56"/>
    </row>
    <row r="34" spans="1:19" x14ac:dyDescent="0.3">
      <c r="A34" s="53"/>
      <c r="B34" s="103"/>
      <c r="C34" s="103"/>
      <c r="D34" s="103"/>
      <c r="E34" s="213"/>
      <c r="F34" s="214"/>
      <c r="G34" s="214"/>
      <c r="H34" s="214"/>
      <c r="I34" s="214"/>
      <c r="J34" s="214"/>
      <c r="K34" s="215"/>
      <c r="L34" s="80"/>
      <c r="M34" s="81"/>
      <c r="N34" s="216"/>
      <c r="O34" s="217"/>
      <c r="P34" s="70">
        <f t="shared" si="2"/>
        <v>0</v>
      </c>
      <c r="Q34" s="218">
        <f t="shared" si="3"/>
        <v>0</v>
      </c>
      <c r="R34" s="218"/>
      <c r="S34" s="56"/>
    </row>
    <row r="35" spans="1:19" x14ac:dyDescent="0.3">
      <c r="A35" s="53"/>
      <c r="B35" s="103"/>
      <c r="C35" s="103"/>
      <c r="D35" s="103"/>
      <c r="E35" s="213"/>
      <c r="F35" s="214"/>
      <c r="G35" s="214"/>
      <c r="H35" s="214"/>
      <c r="I35" s="214"/>
      <c r="J35" s="214"/>
      <c r="K35" s="215"/>
      <c r="L35" s="80"/>
      <c r="M35" s="81"/>
      <c r="N35" s="216"/>
      <c r="O35" s="217"/>
      <c r="P35" s="70">
        <f t="shared" si="2"/>
        <v>0</v>
      </c>
      <c r="Q35" s="218">
        <f t="shared" si="3"/>
        <v>0</v>
      </c>
      <c r="R35" s="218"/>
      <c r="S35" s="56"/>
    </row>
    <row r="36" spans="1:19" x14ac:dyDescent="0.3">
      <c r="A36" s="53"/>
      <c r="B36" s="103"/>
      <c r="C36" s="103"/>
      <c r="D36" s="103"/>
      <c r="E36" s="213"/>
      <c r="F36" s="214"/>
      <c r="G36" s="214"/>
      <c r="H36" s="214"/>
      <c r="I36" s="214"/>
      <c r="J36" s="214"/>
      <c r="K36" s="215"/>
      <c r="L36" s="80"/>
      <c r="M36" s="81"/>
      <c r="N36" s="216"/>
      <c r="O36" s="217"/>
      <c r="P36" s="70">
        <f t="shared" si="2"/>
        <v>0</v>
      </c>
      <c r="Q36" s="218">
        <f t="shared" si="3"/>
        <v>0</v>
      </c>
      <c r="R36" s="218"/>
      <c r="S36" s="56"/>
    </row>
    <row r="37" spans="1:19" x14ac:dyDescent="0.3">
      <c r="A37" s="53"/>
      <c r="B37" s="103"/>
      <c r="C37" s="103"/>
      <c r="D37" s="103"/>
      <c r="E37" s="213"/>
      <c r="F37" s="214"/>
      <c r="G37" s="214"/>
      <c r="H37" s="214"/>
      <c r="I37" s="214"/>
      <c r="J37" s="214"/>
      <c r="K37" s="215"/>
      <c r="L37" s="80"/>
      <c r="M37" s="81"/>
      <c r="N37" s="216"/>
      <c r="O37" s="217"/>
      <c r="P37" s="70">
        <f t="shared" si="2"/>
        <v>0</v>
      </c>
      <c r="Q37" s="218">
        <f t="shared" si="3"/>
        <v>0</v>
      </c>
      <c r="R37" s="218"/>
      <c r="S37" s="56"/>
    </row>
    <row r="38" spans="1:19" x14ac:dyDescent="0.3">
      <c r="A38" s="53"/>
      <c r="B38" s="103"/>
      <c r="C38" s="103"/>
      <c r="D38" s="103"/>
      <c r="E38" s="213"/>
      <c r="F38" s="214"/>
      <c r="G38" s="214"/>
      <c r="H38" s="214"/>
      <c r="I38" s="214"/>
      <c r="J38" s="214"/>
      <c r="K38" s="215"/>
      <c r="L38" s="80"/>
      <c r="M38" s="81"/>
      <c r="N38" s="216"/>
      <c r="O38" s="217"/>
      <c r="P38" s="70">
        <f t="shared" si="2"/>
        <v>0</v>
      </c>
      <c r="Q38" s="218">
        <f t="shared" si="3"/>
        <v>0</v>
      </c>
      <c r="R38" s="218"/>
      <c r="S38" s="56"/>
    </row>
    <row r="39" spans="1:19" x14ac:dyDescent="0.3">
      <c r="A39" s="53"/>
      <c r="B39" s="103"/>
      <c r="C39" s="103"/>
      <c r="D39" s="103"/>
      <c r="E39" s="213"/>
      <c r="F39" s="214"/>
      <c r="G39" s="214"/>
      <c r="H39" s="214"/>
      <c r="I39" s="214"/>
      <c r="J39" s="214"/>
      <c r="K39" s="215"/>
      <c r="L39" s="80"/>
      <c r="M39" s="81"/>
      <c r="N39" s="216"/>
      <c r="O39" s="217"/>
      <c r="P39" s="70">
        <f t="shared" si="2"/>
        <v>0</v>
      </c>
      <c r="Q39" s="218">
        <f t="shared" si="3"/>
        <v>0</v>
      </c>
      <c r="R39" s="218"/>
      <c r="S39" s="56"/>
    </row>
    <row r="40" spans="1:19" x14ac:dyDescent="0.3">
      <c r="A40" s="53"/>
      <c r="B40" s="103"/>
      <c r="C40" s="103"/>
      <c r="D40" s="103"/>
      <c r="E40" s="213"/>
      <c r="F40" s="214"/>
      <c r="G40" s="214"/>
      <c r="H40" s="214"/>
      <c r="I40" s="214"/>
      <c r="J40" s="214"/>
      <c r="K40" s="215"/>
      <c r="L40" s="80"/>
      <c r="M40" s="81"/>
      <c r="N40" s="216"/>
      <c r="O40" s="217"/>
      <c r="P40" s="70">
        <f t="shared" ref="P40:P74" si="6">ROUND(N40,2)</f>
        <v>0</v>
      </c>
      <c r="Q40" s="218">
        <f t="shared" ref="Q40:Q51" si="7">+P40*L40</f>
        <v>0</v>
      </c>
      <c r="R40" s="218"/>
      <c r="S40" s="56"/>
    </row>
    <row r="41" spans="1:19" x14ac:dyDescent="0.3">
      <c r="A41" s="53"/>
      <c r="B41" s="103"/>
      <c r="C41" s="103"/>
      <c r="D41" s="103"/>
      <c r="E41" s="213"/>
      <c r="F41" s="214"/>
      <c r="G41" s="214"/>
      <c r="H41" s="214"/>
      <c r="I41" s="214"/>
      <c r="J41" s="214"/>
      <c r="K41" s="215"/>
      <c r="L41" s="80"/>
      <c r="M41" s="81"/>
      <c r="N41" s="216"/>
      <c r="O41" s="217"/>
      <c r="P41" s="70">
        <f t="shared" ref="P41:P44" si="8">ROUND(N41,2)</f>
        <v>0</v>
      </c>
      <c r="Q41" s="211">
        <f t="shared" ref="Q41:Q44" si="9">+P41*L41</f>
        <v>0</v>
      </c>
      <c r="R41" s="212"/>
      <c r="S41" s="56"/>
    </row>
    <row r="42" spans="1:19" x14ac:dyDescent="0.3">
      <c r="A42" s="53"/>
      <c r="B42" s="103"/>
      <c r="C42" s="103"/>
      <c r="D42" s="103"/>
      <c r="E42" s="213"/>
      <c r="F42" s="214"/>
      <c r="G42" s="214"/>
      <c r="H42" s="214"/>
      <c r="I42" s="214"/>
      <c r="J42" s="214"/>
      <c r="K42" s="215"/>
      <c r="L42" s="80"/>
      <c r="M42" s="81"/>
      <c r="N42" s="216"/>
      <c r="O42" s="217"/>
      <c r="P42" s="70">
        <f t="shared" si="8"/>
        <v>0</v>
      </c>
      <c r="Q42" s="211">
        <f t="shared" si="9"/>
        <v>0</v>
      </c>
      <c r="R42" s="212"/>
      <c r="S42" s="56"/>
    </row>
    <row r="43" spans="1:19" x14ac:dyDescent="0.3">
      <c r="A43" s="53"/>
      <c r="B43" s="103"/>
      <c r="C43" s="103"/>
      <c r="D43" s="103"/>
      <c r="E43" s="213"/>
      <c r="F43" s="214"/>
      <c r="G43" s="214"/>
      <c r="H43" s="214"/>
      <c r="I43" s="214"/>
      <c r="J43" s="214"/>
      <c r="K43" s="215"/>
      <c r="L43" s="80"/>
      <c r="M43" s="81"/>
      <c r="N43" s="216"/>
      <c r="O43" s="217"/>
      <c r="P43" s="70">
        <f t="shared" si="8"/>
        <v>0</v>
      </c>
      <c r="Q43" s="211">
        <f t="shared" si="9"/>
        <v>0</v>
      </c>
      <c r="R43" s="212"/>
      <c r="S43" s="56"/>
    </row>
    <row r="44" spans="1:19" x14ac:dyDescent="0.3">
      <c r="A44" s="53"/>
      <c r="B44" s="103"/>
      <c r="C44" s="103"/>
      <c r="D44" s="103"/>
      <c r="E44" s="213"/>
      <c r="F44" s="214"/>
      <c r="G44" s="214"/>
      <c r="H44" s="214"/>
      <c r="I44" s="214"/>
      <c r="J44" s="214"/>
      <c r="K44" s="215"/>
      <c r="L44" s="80"/>
      <c r="M44" s="81"/>
      <c r="N44" s="216"/>
      <c r="O44" s="217"/>
      <c r="P44" s="70">
        <f t="shared" si="8"/>
        <v>0</v>
      </c>
      <c r="Q44" s="211">
        <f t="shared" si="9"/>
        <v>0</v>
      </c>
      <c r="R44" s="212"/>
      <c r="S44" s="56"/>
    </row>
    <row r="45" spans="1:19" x14ac:dyDescent="0.3">
      <c r="A45" s="53"/>
      <c r="B45" s="103"/>
      <c r="C45" s="103"/>
      <c r="D45" s="103"/>
      <c r="E45" s="213"/>
      <c r="F45" s="214"/>
      <c r="G45" s="214"/>
      <c r="H45" s="214"/>
      <c r="I45" s="214"/>
      <c r="J45" s="214"/>
      <c r="K45" s="215"/>
      <c r="L45" s="80"/>
      <c r="M45" s="81"/>
      <c r="N45" s="216"/>
      <c r="O45" s="217"/>
      <c r="P45" s="70">
        <f t="shared" si="6"/>
        <v>0</v>
      </c>
      <c r="Q45" s="211">
        <f t="shared" si="7"/>
        <v>0</v>
      </c>
      <c r="R45" s="212"/>
      <c r="S45" s="56"/>
    </row>
    <row r="46" spans="1:19" x14ac:dyDescent="0.3">
      <c r="A46" s="53"/>
      <c r="B46" s="103"/>
      <c r="C46" s="103"/>
      <c r="D46" s="103"/>
      <c r="E46" s="213"/>
      <c r="F46" s="214"/>
      <c r="G46" s="214"/>
      <c r="H46" s="214"/>
      <c r="I46" s="214"/>
      <c r="J46" s="214"/>
      <c r="K46" s="215"/>
      <c r="L46" s="80"/>
      <c r="M46" s="81"/>
      <c r="N46" s="216"/>
      <c r="O46" s="217"/>
      <c r="P46" s="70">
        <f t="shared" si="6"/>
        <v>0</v>
      </c>
      <c r="Q46" s="211">
        <f t="shared" si="7"/>
        <v>0</v>
      </c>
      <c r="R46" s="212"/>
      <c r="S46" s="56"/>
    </row>
    <row r="47" spans="1:19" x14ac:dyDescent="0.3">
      <c r="A47" s="53"/>
      <c r="B47" s="103"/>
      <c r="C47" s="103"/>
      <c r="D47" s="103"/>
      <c r="E47" s="213"/>
      <c r="F47" s="214"/>
      <c r="G47" s="214"/>
      <c r="H47" s="214"/>
      <c r="I47" s="214"/>
      <c r="J47" s="214"/>
      <c r="K47" s="215"/>
      <c r="L47" s="80"/>
      <c r="M47" s="81"/>
      <c r="N47" s="216"/>
      <c r="O47" s="217"/>
      <c r="P47" s="70">
        <f t="shared" si="6"/>
        <v>0</v>
      </c>
      <c r="Q47" s="211">
        <f t="shared" si="7"/>
        <v>0</v>
      </c>
      <c r="R47" s="212"/>
      <c r="S47" s="56"/>
    </row>
    <row r="48" spans="1:19" x14ac:dyDescent="0.3">
      <c r="A48" s="53"/>
      <c r="B48" s="103"/>
      <c r="C48" s="103"/>
      <c r="D48" s="103"/>
      <c r="E48" s="213"/>
      <c r="F48" s="214"/>
      <c r="G48" s="214"/>
      <c r="H48" s="214"/>
      <c r="I48" s="214"/>
      <c r="J48" s="214"/>
      <c r="K48" s="215"/>
      <c r="L48" s="80"/>
      <c r="M48" s="81"/>
      <c r="N48" s="216"/>
      <c r="O48" s="217"/>
      <c r="P48" s="70">
        <f t="shared" si="6"/>
        <v>0</v>
      </c>
      <c r="Q48" s="211">
        <f t="shared" si="7"/>
        <v>0</v>
      </c>
      <c r="R48" s="212"/>
      <c r="S48" s="56"/>
    </row>
    <row r="49" spans="1:19" x14ac:dyDescent="0.3">
      <c r="A49" s="53"/>
      <c r="B49" s="103"/>
      <c r="C49" s="103"/>
      <c r="D49" s="103"/>
      <c r="E49" s="213"/>
      <c r="F49" s="214"/>
      <c r="G49" s="214"/>
      <c r="H49" s="214"/>
      <c r="I49" s="214"/>
      <c r="J49" s="214"/>
      <c r="K49" s="215"/>
      <c r="L49" s="80"/>
      <c r="M49" s="81"/>
      <c r="N49" s="216"/>
      <c r="O49" s="217"/>
      <c r="P49" s="70">
        <f t="shared" si="6"/>
        <v>0</v>
      </c>
      <c r="Q49" s="211">
        <f t="shared" si="7"/>
        <v>0</v>
      </c>
      <c r="R49" s="212"/>
      <c r="S49" s="56"/>
    </row>
    <row r="50" spans="1:19" x14ac:dyDescent="0.3">
      <c r="A50" s="53"/>
      <c r="B50" s="103"/>
      <c r="C50" s="103"/>
      <c r="D50" s="103"/>
      <c r="E50" s="213"/>
      <c r="F50" s="214"/>
      <c r="G50" s="214"/>
      <c r="H50" s="214"/>
      <c r="I50" s="214"/>
      <c r="J50" s="214"/>
      <c r="K50" s="215"/>
      <c r="L50" s="80"/>
      <c r="M50" s="81"/>
      <c r="N50" s="216"/>
      <c r="O50" s="217"/>
      <c r="P50" s="70">
        <f t="shared" si="6"/>
        <v>0</v>
      </c>
      <c r="Q50" s="211">
        <f t="shared" si="7"/>
        <v>0</v>
      </c>
      <c r="R50" s="212"/>
      <c r="S50" s="56"/>
    </row>
    <row r="51" spans="1:19" x14ac:dyDescent="0.3">
      <c r="A51" s="53"/>
      <c r="B51" s="103"/>
      <c r="C51" s="103"/>
      <c r="D51" s="103"/>
      <c r="E51" s="213"/>
      <c r="F51" s="214"/>
      <c r="G51" s="214"/>
      <c r="H51" s="214"/>
      <c r="I51" s="214"/>
      <c r="J51" s="214"/>
      <c r="K51" s="215"/>
      <c r="L51" s="80"/>
      <c r="M51" s="81"/>
      <c r="N51" s="216"/>
      <c r="O51" s="217"/>
      <c r="P51" s="70">
        <f t="shared" si="6"/>
        <v>0</v>
      </c>
      <c r="Q51" s="211">
        <f t="shared" si="7"/>
        <v>0</v>
      </c>
      <c r="R51" s="212"/>
      <c r="S51" s="56"/>
    </row>
    <row r="52" spans="1:19" x14ac:dyDescent="0.3">
      <c r="A52" s="53"/>
      <c r="B52" s="103"/>
      <c r="C52" s="103"/>
      <c r="D52" s="103"/>
      <c r="E52" s="213"/>
      <c r="F52" s="214"/>
      <c r="G52" s="214"/>
      <c r="H52" s="214"/>
      <c r="I52" s="214"/>
      <c r="J52" s="214"/>
      <c r="K52" s="215"/>
      <c r="L52" s="80"/>
      <c r="M52" s="81"/>
      <c r="N52" s="216"/>
      <c r="O52" s="217"/>
      <c r="P52" s="70">
        <f t="shared" ref="P52:P54" si="10">ROUND(N52,2)</f>
        <v>0</v>
      </c>
      <c r="Q52" s="211">
        <f t="shared" ref="Q52:Q54" si="11">+P52*L52</f>
        <v>0</v>
      </c>
      <c r="R52" s="212"/>
      <c r="S52" s="56"/>
    </row>
    <row r="53" spans="1:19" x14ac:dyDescent="0.3">
      <c r="A53" s="53"/>
      <c r="B53" s="103"/>
      <c r="C53" s="103"/>
      <c r="D53" s="103"/>
      <c r="E53" s="213"/>
      <c r="F53" s="214"/>
      <c r="G53" s="214"/>
      <c r="H53" s="214"/>
      <c r="I53" s="214"/>
      <c r="J53" s="214"/>
      <c r="K53" s="215"/>
      <c r="L53" s="80"/>
      <c r="M53" s="81"/>
      <c r="N53" s="216"/>
      <c r="O53" s="217"/>
      <c r="P53" s="70">
        <f t="shared" si="10"/>
        <v>0</v>
      </c>
      <c r="Q53" s="211">
        <f t="shared" si="11"/>
        <v>0</v>
      </c>
      <c r="R53" s="212"/>
      <c r="S53" s="56"/>
    </row>
    <row r="54" spans="1:19" x14ac:dyDescent="0.3">
      <c r="A54" s="53"/>
      <c r="B54" s="103"/>
      <c r="C54" s="103"/>
      <c r="D54" s="103"/>
      <c r="E54" s="213"/>
      <c r="F54" s="214"/>
      <c r="G54" s="214"/>
      <c r="H54" s="214"/>
      <c r="I54" s="214"/>
      <c r="J54" s="214"/>
      <c r="K54" s="215"/>
      <c r="L54" s="80"/>
      <c r="M54" s="81"/>
      <c r="N54" s="216"/>
      <c r="O54" s="217"/>
      <c r="P54" s="70">
        <f t="shared" si="10"/>
        <v>0</v>
      </c>
      <c r="Q54" s="211">
        <f t="shared" si="11"/>
        <v>0</v>
      </c>
      <c r="R54" s="212"/>
      <c r="S54" s="56"/>
    </row>
    <row r="55" spans="1:19" x14ac:dyDescent="0.3">
      <c r="A55" s="53"/>
      <c r="B55" s="103"/>
      <c r="C55" s="103"/>
      <c r="D55" s="103"/>
      <c r="E55" s="213"/>
      <c r="F55" s="214"/>
      <c r="G55" s="214"/>
      <c r="H55" s="214"/>
      <c r="I55" s="214"/>
      <c r="J55" s="214"/>
      <c r="K55" s="215"/>
      <c r="L55" s="80"/>
      <c r="M55" s="81"/>
      <c r="N55" s="216"/>
      <c r="O55" s="217"/>
      <c r="P55" s="70">
        <f t="shared" ref="P55:P57" si="12">ROUND(N55,2)</f>
        <v>0</v>
      </c>
      <c r="Q55" s="211">
        <f t="shared" ref="Q55:Q56" si="13">+P55*L55</f>
        <v>0</v>
      </c>
      <c r="R55" s="212"/>
      <c r="S55" s="56"/>
    </row>
    <row r="56" spans="1:19" x14ac:dyDescent="0.3">
      <c r="A56" s="53"/>
      <c r="B56" s="103"/>
      <c r="C56" s="103"/>
      <c r="D56" s="103"/>
      <c r="E56" s="213"/>
      <c r="F56" s="214"/>
      <c r="G56" s="214"/>
      <c r="H56" s="214"/>
      <c r="I56" s="214"/>
      <c r="J56" s="214"/>
      <c r="K56" s="215"/>
      <c r="L56" s="80"/>
      <c r="M56" s="81"/>
      <c r="N56" s="216"/>
      <c r="O56" s="217"/>
      <c r="P56" s="70">
        <f t="shared" si="12"/>
        <v>0</v>
      </c>
      <c r="Q56" s="211">
        <f t="shared" si="13"/>
        <v>0</v>
      </c>
      <c r="R56" s="212"/>
      <c r="S56" s="56"/>
    </row>
    <row r="57" spans="1:19" x14ac:dyDescent="0.3">
      <c r="A57" s="53"/>
      <c r="B57" s="103"/>
      <c r="C57" s="103"/>
      <c r="D57" s="103"/>
      <c r="E57" s="213"/>
      <c r="F57" s="214"/>
      <c r="G57" s="214"/>
      <c r="H57" s="214"/>
      <c r="I57" s="214"/>
      <c r="J57" s="214"/>
      <c r="K57" s="215"/>
      <c r="L57" s="80"/>
      <c r="M57" s="81"/>
      <c r="N57" s="216"/>
      <c r="O57" s="217"/>
      <c r="P57" s="70">
        <f t="shared" si="12"/>
        <v>0</v>
      </c>
      <c r="Q57" s="211">
        <f t="shared" ref="Q57:Q75" si="14">+P57*L57</f>
        <v>0</v>
      </c>
      <c r="R57" s="212"/>
      <c r="S57" s="56"/>
    </row>
    <row r="58" spans="1:19" ht="15" customHeight="1" x14ac:dyDescent="0.3">
      <c r="A58" s="53"/>
      <c r="B58" s="103"/>
      <c r="C58" s="103"/>
      <c r="D58" s="103"/>
      <c r="E58" s="213"/>
      <c r="F58" s="214"/>
      <c r="G58" s="214"/>
      <c r="H58" s="214"/>
      <c r="I58" s="214"/>
      <c r="J58" s="214"/>
      <c r="K58" s="215"/>
      <c r="L58" s="80"/>
      <c r="M58" s="81"/>
      <c r="N58" s="216"/>
      <c r="O58" s="217"/>
      <c r="P58" s="70">
        <f t="shared" si="6"/>
        <v>0</v>
      </c>
      <c r="Q58" s="211">
        <f t="shared" si="14"/>
        <v>0</v>
      </c>
      <c r="R58" s="212"/>
      <c r="S58" s="56"/>
    </row>
    <row r="59" spans="1:19" x14ac:dyDescent="0.3">
      <c r="A59" s="53"/>
      <c r="B59" s="103"/>
      <c r="C59" s="103"/>
      <c r="D59" s="103"/>
      <c r="E59" s="213"/>
      <c r="F59" s="214"/>
      <c r="G59" s="214"/>
      <c r="H59" s="214"/>
      <c r="I59" s="214"/>
      <c r="J59" s="214"/>
      <c r="K59" s="215"/>
      <c r="L59" s="80"/>
      <c r="M59" s="81"/>
      <c r="N59" s="216"/>
      <c r="O59" s="217"/>
      <c r="P59" s="70">
        <f t="shared" si="6"/>
        <v>0</v>
      </c>
      <c r="Q59" s="211">
        <f t="shared" si="14"/>
        <v>0</v>
      </c>
      <c r="R59" s="212"/>
      <c r="S59" s="56"/>
    </row>
    <row r="60" spans="1:19" x14ac:dyDescent="0.3">
      <c r="A60" s="53"/>
      <c r="B60" s="103"/>
      <c r="C60" s="103"/>
      <c r="D60" s="103"/>
      <c r="E60" s="213"/>
      <c r="F60" s="214"/>
      <c r="G60" s="214"/>
      <c r="H60" s="214"/>
      <c r="I60" s="214"/>
      <c r="J60" s="214"/>
      <c r="K60" s="215"/>
      <c r="L60" s="80"/>
      <c r="M60" s="81"/>
      <c r="N60" s="216"/>
      <c r="O60" s="217"/>
      <c r="P60" s="70">
        <f t="shared" si="6"/>
        <v>0</v>
      </c>
      <c r="Q60" s="211">
        <f t="shared" si="14"/>
        <v>0</v>
      </c>
      <c r="R60" s="212"/>
      <c r="S60" s="56"/>
    </row>
    <row r="61" spans="1:19" x14ac:dyDescent="0.3">
      <c r="A61" s="53"/>
      <c r="B61" s="103"/>
      <c r="C61" s="103"/>
      <c r="D61" s="103"/>
      <c r="E61" s="213"/>
      <c r="F61" s="214"/>
      <c r="G61" s="214"/>
      <c r="H61" s="214"/>
      <c r="I61" s="214"/>
      <c r="J61" s="214"/>
      <c r="K61" s="215"/>
      <c r="L61" s="80"/>
      <c r="M61" s="81"/>
      <c r="N61" s="216"/>
      <c r="O61" s="217"/>
      <c r="P61" s="70">
        <f t="shared" ref="P61:P62" si="15">ROUND(N61,2)</f>
        <v>0</v>
      </c>
      <c r="Q61" s="211">
        <f t="shared" si="14"/>
        <v>0</v>
      </c>
      <c r="R61" s="212"/>
      <c r="S61" s="56"/>
    </row>
    <row r="62" spans="1:19" x14ac:dyDescent="0.3">
      <c r="A62" s="53"/>
      <c r="B62" s="103"/>
      <c r="C62" s="103"/>
      <c r="D62" s="103"/>
      <c r="E62" s="213"/>
      <c r="F62" s="214"/>
      <c r="G62" s="214"/>
      <c r="H62" s="214"/>
      <c r="I62" s="214"/>
      <c r="J62" s="214"/>
      <c r="K62" s="215"/>
      <c r="L62" s="80"/>
      <c r="M62" s="81"/>
      <c r="N62" s="216"/>
      <c r="O62" s="217"/>
      <c r="P62" s="70">
        <f t="shared" si="15"/>
        <v>0</v>
      </c>
      <c r="Q62" s="211">
        <f t="shared" si="14"/>
        <v>0</v>
      </c>
      <c r="R62" s="212"/>
      <c r="S62" s="56"/>
    </row>
    <row r="63" spans="1:19" x14ac:dyDescent="0.3">
      <c r="A63" s="53"/>
      <c r="B63" s="103"/>
      <c r="C63" s="103"/>
      <c r="D63" s="103"/>
      <c r="E63" s="213"/>
      <c r="F63" s="214"/>
      <c r="G63" s="214"/>
      <c r="H63" s="214"/>
      <c r="I63" s="214"/>
      <c r="J63" s="214"/>
      <c r="K63" s="215"/>
      <c r="L63" s="80"/>
      <c r="M63" s="81"/>
      <c r="N63" s="216"/>
      <c r="O63" s="217"/>
      <c r="P63" s="70">
        <f t="shared" ref="P63:P73" si="16">ROUND(N63,2)</f>
        <v>0</v>
      </c>
      <c r="Q63" s="211">
        <f t="shared" si="14"/>
        <v>0</v>
      </c>
      <c r="R63" s="212"/>
      <c r="S63" s="56"/>
    </row>
    <row r="64" spans="1:19" x14ac:dyDescent="0.3">
      <c r="A64" s="53"/>
      <c r="B64" s="103"/>
      <c r="C64" s="103"/>
      <c r="D64" s="103"/>
      <c r="E64" s="213"/>
      <c r="F64" s="214"/>
      <c r="G64" s="214"/>
      <c r="H64" s="214"/>
      <c r="I64" s="214"/>
      <c r="J64" s="214"/>
      <c r="K64" s="215"/>
      <c r="L64" s="80"/>
      <c r="M64" s="81"/>
      <c r="N64" s="216"/>
      <c r="O64" s="217"/>
      <c r="P64" s="70">
        <f t="shared" si="16"/>
        <v>0</v>
      </c>
      <c r="Q64" s="211">
        <f t="shared" si="14"/>
        <v>0</v>
      </c>
      <c r="R64" s="212"/>
      <c r="S64" s="56"/>
    </row>
    <row r="65" spans="1:19" x14ac:dyDescent="0.3">
      <c r="A65" s="53"/>
      <c r="B65" s="103"/>
      <c r="C65" s="103"/>
      <c r="D65" s="103"/>
      <c r="E65" s="213"/>
      <c r="F65" s="214"/>
      <c r="G65" s="214"/>
      <c r="H65" s="214"/>
      <c r="I65" s="214"/>
      <c r="J65" s="214"/>
      <c r="K65" s="215"/>
      <c r="L65" s="80"/>
      <c r="M65" s="81"/>
      <c r="N65" s="216"/>
      <c r="O65" s="217"/>
      <c r="P65" s="70">
        <f t="shared" si="16"/>
        <v>0</v>
      </c>
      <c r="Q65" s="211">
        <f t="shared" si="14"/>
        <v>0</v>
      </c>
      <c r="R65" s="212"/>
      <c r="S65" s="56"/>
    </row>
    <row r="66" spans="1:19" x14ac:dyDescent="0.3">
      <c r="A66" s="53"/>
      <c r="B66" s="103"/>
      <c r="C66" s="103"/>
      <c r="D66" s="103"/>
      <c r="E66" s="213"/>
      <c r="F66" s="214"/>
      <c r="G66" s="214"/>
      <c r="H66" s="214"/>
      <c r="I66" s="214"/>
      <c r="J66" s="214"/>
      <c r="K66" s="215"/>
      <c r="L66" s="80"/>
      <c r="M66" s="81"/>
      <c r="N66" s="216"/>
      <c r="O66" s="217"/>
      <c r="P66" s="70">
        <f t="shared" si="16"/>
        <v>0</v>
      </c>
      <c r="Q66" s="211">
        <f t="shared" si="14"/>
        <v>0</v>
      </c>
      <c r="R66" s="212"/>
      <c r="S66" s="56"/>
    </row>
    <row r="67" spans="1:19" x14ac:dyDescent="0.3">
      <c r="A67" s="53"/>
      <c r="B67" s="103"/>
      <c r="C67" s="103"/>
      <c r="D67" s="103"/>
      <c r="E67" s="213"/>
      <c r="F67" s="214"/>
      <c r="G67" s="214"/>
      <c r="H67" s="214"/>
      <c r="I67" s="214"/>
      <c r="J67" s="214"/>
      <c r="K67" s="215"/>
      <c r="L67" s="80"/>
      <c r="M67" s="81"/>
      <c r="N67" s="216"/>
      <c r="O67" s="217"/>
      <c r="P67" s="70">
        <f t="shared" ref="P67:P69" si="17">ROUND(N67,2)</f>
        <v>0</v>
      </c>
      <c r="Q67" s="211">
        <f t="shared" si="14"/>
        <v>0</v>
      </c>
      <c r="R67" s="212"/>
      <c r="S67" s="56"/>
    </row>
    <row r="68" spans="1:19" x14ac:dyDescent="0.3">
      <c r="A68" s="53"/>
      <c r="B68" s="103"/>
      <c r="C68" s="103"/>
      <c r="D68" s="103"/>
      <c r="E68" s="213"/>
      <c r="F68" s="214"/>
      <c r="G68" s="214"/>
      <c r="H68" s="214"/>
      <c r="I68" s="214"/>
      <c r="J68" s="214"/>
      <c r="K68" s="215"/>
      <c r="L68" s="80"/>
      <c r="M68" s="81"/>
      <c r="N68" s="216"/>
      <c r="O68" s="217"/>
      <c r="P68" s="70">
        <f t="shared" si="17"/>
        <v>0</v>
      </c>
      <c r="Q68" s="211">
        <f t="shared" si="14"/>
        <v>0</v>
      </c>
      <c r="R68" s="212"/>
      <c r="S68" s="56"/>
    </row>
    <row r="69" spans="1:19" x14ac:dyDescent="0.3">
      <c r="A69" s="53"/>
      <c r="B69" s="103"/>
      <c r="C69" s="103"/>
      <c r="D69" s="103"/>
      <c r="E69" s="213"/>
      <c r="F69" s="214"/>
      <c r="G69" s="214"/>
      <c r="H69" s="214"/>
      <c r="I69" s="214"/>
      <c r="J69" s="214"/>
      <c r="K69" s="215"/>
      <c r="L69" s="80"/>
      <c r="M69" s="81"/>
      <c r="N69" s="216"/>
      <c r="O69" s="217"/>
      <c r="P69" s="70">
        <f t="shared" si="17"/>
        <v>0</v>
      </c>
      <c r="Q69" s="211">
        <f t="shared" si="14"/>
        <v>0</v>
      </c>
      <c r="R69" s="212"/>
      <c r="S69" s="56"/>
    </row>
    <row r="70" spans="1:19" x14ac:dyDescent="0.3">
      <c r="A70" s="53"/>
      <c r="B70" s="103"/>
      <c r="C70" s="103"/>
      <c r="D70" s="103"/>
      <c r="E70" s="213"/>
      <c r="F70" s="214"/>
      <c r="G70" s="214"/>
      <c r="H70" s="214"/>
      <c r="I70" s="214"/>
      <c r="J70" s="214"/>
      <c r="K70" s="215"/>
      <c r="L70" s="80"/>
      <c r="M70" s="81"/>
      <c r="N70" s="216"/>
      <c r="O70" s="217"/>
      <c r="P70" s="70">
        <f t="shared" ref="P70:P72" si="18">ROUND(N70,2)</f>
        <v>0</v>
      </c>
      <c r="Q70" s="211">
        <f t="shared" si="14"/>
        <v>0</v>
      </c>
      <c r="R70" s="212"/>
      <c r="S70" s="56"/>
    </row>
    <row r="71" spans="1:19" x14ac:dyDescent="0.3">
      <c r="A71" s="53"/>
      <c r="B71" s="103"/>
      <c r="C71" s="103"/>
      <c r="D71" s="103"/>
      <c r="E71" s="213"/>
      <c r="F71" s="214"/>
      <c r="G71" s="214"/>
      <c r="H71" s="214"/>
      <c r="I71" s="214"/>
      <c r="J71" s="214"/>
      <c r="K71" s="215"/>
      <c r="L71" s="80"/>
      <c r="M71" s="81"/>
      <c r="N71" s="216"/>
      <c r="O71" s="217"/>
      <c r="P71" s="70">
        <f t="shared" si="18"/>
        <v>0</v>
      </c>
      <c r="Q71" s="211">
        <f t="shared" si="14"/>
        <v>0</v>
      </c>
      <c r="R71" s="212"/>
      <c r="S71" s="56"/>
    </row>
    <row r="72" spans="1:19" x14ac:dyDescent="0.3">
      <c r="A72" s="53"/>
      <c r="B72" s="103"/>
      <c r="C72" s="103"/>
      <c r="D72" s="103"/>
      <c r="E72" s="213"/>
      <c r="F72" s="214"/>
      <c r="G72" s="214"/>
      <c r="H72" s="214"/>
      <c r="I72" s="214"/>
      <c r="J72" s="214"/>
      <c r="K72" s="215"/>
      <c r="L72" s="80"/>
      <c r="M72" s="81"/>
      <c r="N72" s="216"/>
      <c r="O72" s="217"/>
      <c r="P72" s="70">
        <f t="shared" si="18"/>
        <v>0</v>
      </c>
      <c r="Q72" s="211">
        <f t="shared" si="14"/>
        <v>0</v>
      </c>
      <c r="R72" s="212"/>
      <c r="S72" s="56"/>
    </row>
    <row r="73" spans="1:19" x14ac:dyDescent="0.3">
      <c r="A73" s="53"/>
      <c r="B73" s="103"/>
      <c r="C73" s="103"/>
      <c r="D73" s="103"/>
      <c r="E73" s="213"/>
      <c r="F73" s="214"/>
      <c r="G73" s="214"/>
      <c r="H73" s="214"/>
      <c r="I73" s="214"/>
      <c r="J73" s="214"/>
      <c r="K73" s="215"/>
      <c r="L73" s="80"/>
      <c r="M73" s="81"/>
      <c r="N73" s="216"/>
      <c r="O73" s="217"/>
      <c r="P73" s="70">
        <f t="shared" si="16"/>
        <v>0</v>
      </c>
      <c r="Q73" s="211">
        <f t="shared" si="14"/>
        <v>0</v>
      </c>
      <c r="R73" s="212"/>
      <c r="S73" s="56"/>
    </row>
    <row r="74" spans="1:19" x14ac:dyDescent="0.3">
      <c r="A74" s="53"/>
      <c r="B74" s="103"/>
      <c r="C74" s="103"/>
      <c r="D74" s="103"/>
      <c r="E74" s="213"/>
      <c r="F74" s="214"/>
      <c r="G74" s="214"/>
      <c r="H74" s="214"/>
      <c r="I74" s="214"/>
      <c r="J74" s="214"/>
      <c r="K74" s="215"/>
      <c r="L74" s="80"/>
      <c r="M74" s="81"/>
      <c r="N74" s="216"/>
      <c r="O74" s="217"/>
      <c r="P74" s="70">
        <f t="shared" si="6"/>
        <v>0</v>
      </c>
      <c r="Q74" s="211">
        <f t="shared" si="14"/>
        <v>0</v>
      </c>
      <c r="R74" s="212"/>
      <c r="S74" s="56"/>
    </row>
    <row r="75" spans="1:19" x14ac:dyDescent="0.3">
      <c r="A75" s="53"/>
      <c r="B75" s="103"/>
      <c r="C75" s="103"/>
      <c r="D75" s="103"/>
      <c r="E75" s="104"/>
      <c r="F75" s="105"/>
      <c r="G75" s="105"/>
      <c r="H75" s="105"/>
      <c r="I75" s="105"/>
      <c r="J75" s="105"/>
      <c r="K75" s="106"/>
      <c r="L75" s="80"/>
      <c r="M75" s="81"/>
      <c r="N75" s="108"/>
      <c r="O75" s="109"/>
      <c r="P75" s="70">
        <f t="shared" ref="P75" si="19">ROUND(N75,2)</f>
        <v>0</v>
      </c>
      <c r="Q75" s="211">
        <f t="shared" si="14"/>
        <v>0</v>
      </c>
      <c r="R75" s="212"/>
      <c r="S75" s="56"/>
    </row>
    <row r="76" spans="1:19" x14ac:dyDescent="0.3">
      <c r="A76" s="53"/>
      <c r="B76" s="103"/>
      <c r="C76" s="103"/>
      <c r="D76" s="103"/>
      <c r="E76" s="223"/>
      <c r="F76" s="224"/>
      <c r="G76" s="224"/>
      <c r="H76" s="224"/>
      <c r="I76" s="224"/>
      <c r="J76" s="224"/>
      <c r="K76" s="225"/>
      <c r="L76" s="80"/>
      <c r="M76" s="81"/>
      <c r="N76" s="213"/>
      <c r="O76" s="214"/>
      <c r="P76" s="70">
        <f t="shared" si="2"/>
        <v>0</v>
      </c>
      <c r="Q76" s="218">
        <f t="shared" si="3"/>
        <v>0</v>
      </c>
      <c r="R76" s="218"/>
      <c r="S76" s="56"/>
    </row>
    <row r="77" spans="1:19" x14ac:dyDescent="0.3">
      <c r="A77" s="53"/>
      <c r="B77" s="103"/>
      <c r="C77" s="103"/>
      <c r="D77" s="103"/>
      <c r="E77" s="213"/>
      <c r="F77" s="214"/>
      <c r="G77" s="214"/>
      <c r="H77" s="214"/>
      <c r="I77" s="214"/>
      <c r="J77" s="214"/>
      <c r="K77" s="215"/>
      <c r="L77" s="80"/>
      <c r="M77" s="81"/>
      <c r="N77" s="216"/>
      <c r="O77" s="222"/>
      <c r="P77" s="70">
        <f t="shared" ref="P77" si="20">ROUND(N77,2)</f>
        <v>0</v>
      </c>
      <c r="Q77" s="218">
        <f t="shared" ref="Q77" si="21">+P77*L77</f>
        <v>0</v>
      </c>
      <c r="R77" s="218"/>
      <c r="S77" s="56"/>
    </row>
    <row r="78" spans="1:19" ht="15" thickBot="1" x14ac:dyDescent="0.35">
      <c r="A78" s="53"/>
      <c r="B78" s="103"/>
      <c r="C78" s="103"/>
      <c r="D78" s="103"/>
      <c r="E78" s="213"/>
      <c r="F78" s="214"/>
      <c r="G78" s="214"/>
      <c r="H78" s="214"/>
      <c r="I78" s="214"/>
      <c r="J78" s="214"/>
      <c r="K78" s="215"/>
      <c r="L78" s="80"/>
      <c r="M78" s="81"/>
      <c r="N78" s="216"/>
      <c r="O78" s="222"/>
      <c r="P78" s="70">
        <f t="shared" si="2"/>
        <v>0</v>
      </c>
      <c r="Q78" s="219">
        <f t="shared" si="3"/>
        <v>0</v>
      </c>
      <c r="R78" s="219"/>
      <c r="S78" s="56"/>
    </row>
    <row r="79" spans="1:19" ht="15" thickBot="1" x14ac:dyDescent="0.35">
      <c r="A79" s="53"/>
      <c r="B79" s="103"/>
      <c r="C79" s="103"/>
      <c r="D79" s="103"/>
      <c r="E79" s="213"/>
      <c r="F79" s="214"/>
      <c r="G79" s="214"/>
      <c r="H79" s="214"/>
      <c r="I79" s="214"/>
      <c r="J79" s="214"/>
      <c r="K79" s="215"/>
      <c r="L79" s="80"/>
      <c r="M79" s="81"/>
      <c r="N79" s="216"/>
      <c r="O79" s="222"/>
      <c r="Q79" s="220">
        <f>SUM(Q14:R78)</f>
        <v>3659.63</v>
      </c>
      <c r="R79" s="221"/>
      <c r="S79" s="56"/>
    </row>
    <row r="80" spans="1:19" ht="22.95" hidden="1" customHeight="1" x14ac:dyDescent="0.3">
      <c r="A80" s="53"/>
      <c r="B80" s="110"/>
      <c r="C80" s="111"/>
      <c r="D80" s="111"/>
      <c r="E80" s="235"/>
      <c r="F80" s="236"/>
      <c r="G80" s="236"/>
      <c r="H80" s="236"/>
      <c r="I80" s="236"/>
      <c r="J80" s="236"/>
      <c r="K80" s="237"/>
      <c r="L80" s="112"/>
      <c r="M80" s="113"/>
      <c r="N80" s="238"/>
      <c r="O80" s="238"/>
      <c r="S80" s="56"/>
    </row>
    <row r="81" spans="1:19" x14ac:dyDescent="0.3">
      <c r="A81" s="49"/>
      <c r="B81" s="114"/>
      <c r="C81" s="114"/>
      <c r="D81" s="114"/>
      <c r="E81" s="50"/>
      <c r="F81" s="51"/>
      <c r="G81" s="51"/>
      <c r="H81" s="51"/>
      <c r="I81" s="51"/>
      <c r="J81" s="51"/>
      <c r="K81" s="51"/>
      <c r="L81" s="51"/>
      <c r="M81" s="51" t="s">
        <v>167</v>
      </c>
      <c r="N81" s="51"/>
      <c r="O81" s="160">
        <v>0.15</v>
      </c>
      <c r="P81" s="51"/>
      <c r="Q81" s="51"/>
      <c r="R81" s="161">
        <f>Q79*O81</f>
        <v>548.94000000000005</v>
      </c>
      <c r="S81" s="56"/>
    </row>
    <row r="82" spans="1:19" x14ac:dyDescent="0.3">
      <c r="A82" s="53"/>
      <c r="B82" s="58"/>
      <c r="C82" s="58"/>
      <c r="D82" s="58"/>
      <c r="M82" s="55" t="s">
        <v>168</v>
      </c>
      <c r="R82" s="162">
        <f>Q79+R81</f>
        <v>4208.57</v>
      </c>
      <c r="S82" s="56"/>
    </row>
    <row r="83" spans="1:19" x14ac:dyDescent="0.3">
      <c r="A83" s="53"/>
      <c r="B83" s="58"/>
      <c r="C83" s="58"/>
      <c r="D83" s="58"/>
      <c r="M83" s="163" t="s">
        <v>169</v>
      </c>
      <c r="N83" s="163"/>
      <c r="O83" s="164">
        <v>0.1</v>
      </c>
      <c r="P83" s="163"/>
      <c r="Q83" s="163"/>
      <c r="R83" s="165">
        <f>R82*O83</f>
        <v>420.86</v>
      </c>
      <c r="S83" s="56"/>
    </row>
    <row r="84" spans="1:19" x14ac:dyDescent="0.3">
      <c r="A84" s="53"/>
      <c r="B84" s="58"/>
      <c r="C84" s="58"/>
      <c r="D84" s="58"/>
      <c r="M84" s="55" t="s">
        <v>9</v>
      </c>
      <c r="R84" s="162">
        <f>R82+R83</f>
        <v>4629.43</v>
      </c>
      <c r="S84" s="56"/>
    </row>
    <row r="85" spans="1:19" x14ac:dyDescent="0.3">
      <c r="A85" s="53"/>
      <c r="B85" s="58"/>
      <c r="C85" s="58"/>
      <c r="D85" s="58"/>
      <c r="S85" s="56"/>
    </row>
    <row r="86" spans="1:19" x14ac:dyDescent="0.3">
      <c r="A86" s="53"/>
      <c r="B86" s="58"/>
      <c r="C86" s="58"/>
      <c r="D86" s="58"/>
      <c r="S86" s="56"/>
    </row>
    <row r="87" spans="1:19" ht="15" thickBot="1" x14ac:dyDescent="0.35">
      <c r="A87" s="61"/>
      <c r="B87" s="62"/>
      <c r="C87" s="62"/>
      <c r="D87" s="62"/>
      <c r="E87" s="6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65"/>
      <c r="S87" s="66"/>
    </row>
  </sheetData>
  <sheetProtection formatColumns="0" formatRows="0"/>
  <mergeCells count="204">
    <mergeCell ref="E60:K60"/>
    <mergeCell ref="E61:K61"/>
    <mergeCell ref="E62:K62"/>
    <mergeCell ref="E63:K63"/>
    <mergeCell ref="E64:K64"/>
    <mergeCell ref="E65:K65"/>
    <mergeCell ref="N62:O62"/>
    <mergeCell ref="E80:K80"/>
    <mergeCell ref="N80:O80"/>
    <mergeCell ref="E77:K77"/>
    <mergeCell ref="N77:O77"/>
    <mergeCell ref="N61:O61"/>
    <mergeCell ref="N60:O60"/>
    <mergeCell ref="N63:O63"/>
    <mergeCell ref="E78:K78"/>
    <mergeCell ref="N78:O78"/>
    <mergeCell ref="N64:O64"/>
    <mergeCell ref="E66:K66"/>
    <mergeCell ref="E67:K67"/>
    <mergeCell ref="E68:K68"/>
    <mergeCell ref="E69:K69"/>
    <mergeCell ref="E70:K70"/>
    <mergeCell ref="E71:K71"/>
    <mergeCell ref="N71:O71"/>
    <mergeCell ref="C5:R5"/>
    <mergeCell ref="C6:R6"/>
    <mergeCell ref="E21:K21"/>
    <mergeCell ref="N21:O21"/>
    <mergeCell ref="Q21:R21"/>
    <mergeCell ref="Q19:R19"/>
    <mergeCell ref="N2:O2"/>
    <mergeCell ref="E13:K13"/>
    <mergeCell ref="N13:O13"/>
    <mergeCell ref="Q13:R13"/>
    <mergeCell ref="E14:K14"/>
    <mergeCell ref="N14:O14"/>
    <mergeCell ref="Q14:R14"/>
    <mergeCell ref="E15:K15"/>
    <mergeCell ref="N15:O15"/>
    <mergeCell ref="Q15:R15"/>
    <mergeCell ref="E16:K16"/>
    <mergeCell ref="N16:O16"/>
    <mergeCell ref="Q16:R16"/>
    <mergeCell ref="E17:K17"/>
    <mergeCell ref="N17:O17"/>
    <mergeCell ref="Q17:R17"/>
    <mergeCell ref="E18:K18"/>
    <mergeCell ref="N18:O18"/>
    <mergeCell ref="Q18:R18"/>
    <mergeCell ref="E19:K19"/>
    <mergeCell ref="N19:O19"/>
    <mergeCell ref="E22:K22"/>
    <mergeCell ref="N22:O22"/>
    <mergeCell ref="Q22:R22"/>
    <mergeCell ref="E29:K29"/>
    <mergeCell ref="N29:O29"/>
    <mergeCell ref="Q29:R29"/>
    <mergeCell ref="E23:K23"/>
    <mergeCell ref="N23:O23"/>
    <mergeCell ref="Q23:R23"/>
    <mergeCell ref="E27:K27"/>
    <mergeCell ref="N27:O27"/>
    <mergeCell ref="Q27:R27"/>
    <mergeCell ref="E28:K28"/>
    <mergeCell ref="N28:O28"/>
    <mergeCell ref="Q28:R28"/>
    <mergeCell ref="E24:K24"/>
    <mergeCell ref="N24:O24"/>
    <mergeCell ref="Q24:R24"/>
    <mergeCell ref="E20:K20"/>
    <mergeCell ref="N20:O20"/>
    <mergeCell ref="Q20:R20"/>
    <mergeCell ref="E45:K45"/>
    <mergeCell ref="N45:O45"/>
    <mergeCell ref="Q45:R45"/>
    <mergeCell ref="E46:K46"/>
    <mergeCell ref="N46:O46"/>
    <mergeCell ref="Q46:R46"/>
    <mergeCell ref="E41:K41"/>
    <mergeCell ref="N41:O41"/>
    <mergeCell ref="Q41:R41"/>
    <mergeCell ref="E42:K42"/>
    <mergeCell ref="N42:O42"/>
    <mergeCell ref="Q42:R42"/>
    <mergeCell ref="E43:K43"/>
    <mergeCell ref="E44:K44"/>
    <mergeCell ref="N44:O44"/>
    <mergeCell ref="Q44:R44"/>
    <mergeCell ref="N43:O43"/>
    <mergeCell ref="Q43:R43"/>
    <mergeCell ref="E72:K72"/>
    <mergeCell ref="N72:O72"/>
    <mergeCell ref="Q78:R78"/>
    <mergeCell ref="Q79:R79"/>
    <mergeCell ref="N79:O79"/>
    <mergeCell ref="E79:K79"/>
    <mergeCell ref="N67:O67"/>
    <mergeCell ref="Q67:R67"/>
    <mergeCell ref="N68:O68"/>
    <mergeCell ref="Q68:R68"/>
    <mergeCell ref="Q77:R77"/>
    <mergeCell ref="E76:K76"/>
    <mergeCell ref="N76:O76"/>
    <mergeCell ref="Q76:R76"/>
    <mergeCell ref="N69:O69"/>
    <mergeCell ref="N70:O70"/>
    <mergeCell ref="Q71:R71"/>
    <mergeCell ref="E73:K73"/>
    <mergeCell ref="N73:O73"/>
    <mergeCell ref="E74:K74"/>
    <mergeCell ref="N74:O74"/>
    <mergeCell ref="N65:O65"/>
    <mergeCell ref="Q65:R65"/>
    <mergeCell ref="N66:O66"/>
    <mergeCell ref="Q66:R66"/>
    <mergeCell ref="E40:K40"/>
    <mergeCell ref="N40:O40"/>
    <mergeCell ref="Q40:R40"/>
    <mergeCell ref="E35:K35"/>
    <mergeCell ref="N35:O35"/>
    <mergeCell ref="Q35:R35"/>
    <mergeCell ref="E36:K36"/>
    <mergeCell ref="N36:O36"/>
    <mergeCell ref="Q36:R36"/>
    <mergeCell ref="E37:K37"/>
    <mergeCell ref="N37:O37"/>
    <mergeCell ref="Q37:R37"/>
    <mergeCell ref="E38:K38"/>
    <mergeCell ref="N38:O38"/>
    <mergeCell ref="Q38:R38"/>
    <mergeCell ref="Q58:R58"/>
    <mergeCell ref="E51:K51"/>
    <mergeCell ref="N51:O51"/>
    <mergeCell ref="Q51:R51"/>
    <mergeCell ref="E52:K52"/>
    <mergeCell ref="E25:K25"/>
    <mergeCell ref="N25:O25"/>
    <mergeCell ref="Q25:R25"/>
    <mergeCell ref="E26:K26"/>
    <mergeCell ref="N26:O26"/>
    <mergeCell ref="Q26:R26"/>
    <mergeCell ref="E39:K39"/>
    <mergeCell ref="N39:O39"/>
    <mergeCell ref="Q39:R39"/>
    <mergeCell ref="E34:K34"/>
    <mergeCell ref="N34:O34"/>
    <mergeCell ref="Q34:R34"/>
    <mergeCell ref="E33:K33"/>
    <mergeCell ref="N33:O33"/>
    <mergeCell ref="Q33:R33"/>
    <mergeCell ref="E32:K32"/>
    <mergeCell ref="N32:O32"/>
    <mergeCell ref="Q32:R32"/>
    <mergeCell ref="E30:K30"/>
    <mergeCell ref="N30:O30"/>
    <mergeCell ref="Q30:R30"/>
    <mergeCell ref="E31:K31"/>
    <mergeCell ref="N31:O31"/>
    <mergeCell ref="Q31:R31"/>
    <mergeCell ref="Q59:R59"/>
    <mergeCell ref="E56:K56"/>
    <mergeCell ref="N56:O56"/>
    <mergeCell ref="Q56:R56"/>
    <mergeCell ref="E57:K57"/>
    <mergeCell ref="N57:O57"/>
    <mergeCell ref="Q57:R57"/>
    <mergeCell ref="E58:K58"/>
    <mergeCell ref="N58:O58"/>
    <mergeCell ref="E59:K59"/>
    <mergeCell ref="N59:O59"/>
    <mergeCell ref="E47:K47"/>
    <mergeCell ref="N47:O47"/>
    <mergeCell ref="Q47:R47"/>
    <mergeCell ref="E48:K48"/>
    <mergeCell ref="N48:O48"/>
    <mergeCell ref="Q48:R48"/>
    <mergeCell ref="E55:K55"/>
    <mergeCell ref="N55:O55"/>
    <mergeCell ref="Q55:R55"/>
    <mergeCell ref="E49:K49"/>
    <mergeCell ref="N49:O49"/>
    <mergeCell ref="Q49:R49"/>
    <mergeCell ref="E50:K50"/>
    <mergeCell ref="N50:O50"/>
    <mergeCell ref="Q50:R50"/>
    <mergeCell ref="N52:O52"/>
    <mergeCell ref="Q52:R52"/>
    <mergeCell ref="E53:K53"/>
    <mergeCell ref="N53:O53"/>
    <mergeCell ref="Q53:R53"/>
    <mergeCell ref="E54:K54"/>
    <mergeCell ref="N54:O54"/>
    <mergeCell ref="Q54:R54"/>
    <mergeCell ref="Q60:R60"/>
    <mergeCell ref="Q61:R61"/>
    <mergeCell ref="Q62:R62"/>
    <mergeCell ref="Q69:R69"/>
    <mergeCell ref="Q70:R70"/>
    <mergeCell ref="Q72:R72"/>
    <mergeCell ref="Q73:R73"/>
    <mergeCell ref="Q74:R74"/>
    <mergeCell ref="Q75:R75"/>
    <mergeCell ref="Q63:R63"/>
    <mergeCell ref="Q64:R64"/>
  </mergeCells>
  <pageMargins left="0.7" right="0.7" top="0.75" bottom="0.75" header="0.3" footer="0.3"/>
  <pageSetup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540B-0114-4C2F-988C-AA0CD4735E44}">
  <sheetPr>
    <pageSetUpPr fitToPage="1"/>
  </sheetPr>
  <dimension ref="A1:R75"/>
  <sheetViews>
    <sheetView topLeftCell="A30" workbookViewId="0">
      <selection activeCell="B21" sqref="B21:C21"/>
    </sheetView>
  </sheetViews>
  <sheetFormatPr defaultColWidth="8.88671875" defaultRowHeight="14.4" x14ac:dyDescent="0.3"/>
  <cols>
    <col min="1" max="1" width="8.88671875" style="54"/>
    <col min="2" max="2" width="17.33203125" style="54" customWidth="1"/>
    <col min="3" max="3" width="6.109375" style="54" customWidth="1"/>
    <col min="4" max="4" width="9.33203125" style="54" customWidth="1"/>
    <col min="5" max="9" width="7.33203125" style="55" bestFit="1" customWidth="1"/>
    <col min="10" max="10" width="17.33203125" style="55" customWidth="1"/>
    <col min="11" max="11" width="8.109375" style="55" customWidth="1"/>
    <col min="12" max="12" width="9" style="55" customWidth="1"/>
    <col min="13" max="14" width="7.33203125" style="55" bestFit="1" customWidth="1"/>
    <col min="15" max="15" width="9" style="55" hidden="1" customWidth="1"/>
    <col min="16" max="16" width="7.6640625" style="55" customWidth="1"/>
    <col min="17" max="17" width="7.6640625" style="54" customWidth="1"/>
    <col min="18" max="16384" width="8.88671875" style="54"/>
  </cols>
  <sheetData>
    <row r="1" spans="1:18" x14ac:dyDescent="0.3">
      <c r="A1" s="49"/>
      <c r="B1" s="50"/>
      <c r="C1" s="50"/>
      <c r="D1" s="50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0"/>
      <c r="R1" s="52"/>
    </row>
    <row r="2" spans="1:18" x14ac:dyDescent="0.3">
      <c r="A2" s="53"/>
      <c r="L2" s="55" t="s">
        <v>0</v>
      </c>
      <c r="M2" s="228">
        <f>IF('Cover Sheet'!$E$2="","",'Cover Sheet'!$E$2)</f>
        <v>45138</v>
      </c>
      <c r="N2" s="228"/>
      <c r="R2" s="56"/>
    </row>
    <row r="3" spans="1:18" x14ac:dyDescent="0.3">
      <c r="A3" s="53"/>
      <c r="R3" s="56"/>
    </row>
    <row r="4" spans="1:18" x14ac:dyDescent="0.3">
      <c r="A4" s="53"/>
      <c r="R4" s="56"/>
    </row>
    <row r="5" spans="1:18" ht="21" x14ac:dyDescent="0.4">
      <c r="A5" s="53"/>
      <c r="B5" s="226" t="s">
        <v>34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56"/>
    </row>
    <row r="6" spans="1:18" x14ac:dyDescent="0.3">
      <c r="A6" s="53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56"/>
    </row>
    <row r="7" spans="1:18" x14ac:dyDescent="0.3">
      <c r="A7" s="53"/>
      <c r="B7" s="54" t="s">
        <v>36</v>
      </c>
      <c r="D7" s="54" t="str">
        <f>IF('Cover Sheet'!$C$9="","",'Cover Sheet'!$C$9)</f>
        <v>International Towers</v>
      </c>
      <c r="R7" s="56"/>
    </row>
    <row r="8" spans="1:18" x14ac:dyDescent="0.3">
      <c r="A8" s="53"/>
      <c r="R8" s="56"/>
    </row>
    <row r="9" spans="1:18" x14ac:dyDescent="0.3">
      <c r="A9" s="53"/>
      <c r="B9" s="54" t="s">
        <v>38</v>
      </c>
      <c r="D9" s="54" t="str">
        <f>IF('Cover Sheet'!$C$16="","",'Cover Sheet'!$C$16)</f>
        <v>Peavine Microwave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R9" s="56"/>
    </row>
    <row r="10" spans="1:18" x14ac:dyDescent="0.3">
      <c r="A10" s="53"/>
      <c r="R10" s="56"/>
    </row>
    <row r="11" spans="1:18" x14ac:dyDescent="0.3">
      <c r="A11" s="53"/>
      <c r="B11" s="54" t="s">
        <v>40</v>
      </c>
      <c r="D11" s="54" t="str">
        <f>IF('Cover Sheet'!$C$24="","",CONCATENATE(TEXT('Cover Sheet'!$C$24,"m/dd/yy")," - ",TEXT('Cover Sheet'!$E$24,"m/dd/yy")))</f>
        <v>7/05/23 - 7/23/23</v>
      </c>
      <c r="R11" s="56"/>
    </row>
    <row r="12" spans="1:18" x14ac:dyDescent="0.3">
      <c r="A12" s="53"/>
      <c r="R12" s="56"/>
    </row>
    <row r="13" spans="1:18" x14ac:dyDescent="0.3">
      <c r="A13" s="53"/>
      <c r="B13" s="208" t="s">
        <v>35</v>
      </c>
      <c r="C13" s="208"/>
      <c r="D13" s="208" t="s">
        <v>25</v>
      </c>
      <c r="E13" s="208"/>
      <c r="F13" s="208"/>
      <c r="G13" s="208"/>
      <c r="H13" s="208"/>
      <c r="I13" s="208"/>
      <c r="J13" s="208"/>
      <c r="K13" s="36" t="s">
        <v>10</v>
      </c>
      <c r="L13" s="36" t="s">
        <v>23</v>
      </c>
      <c r="M13" s="208" t="s">
        <v>12</v>
      </c>
      <c r="N13" s="208"/>
      <c r="O13" s="36" t="s">
        <v>26</v>
      </c>
      <c r="P13" s="208" t="s">
        <v>13</v>
      </c>
      <c r="Q13" s="208"/>
      <c r="R13" s="56"/>
    </row>
    <row r="14" spans="1:18" x14ac:dyDescent="0.3">
      <c r="A14" s="53"/>
      <c r="B14" s="229" t="s">
        <v>100</v>
      </c>
      <c r="C14" s="229"/>
      <c r="D14" s="229" t="s">
        <v>101</v>
      </c>
      <c r="E14" s="229"/>
      <c r="F14" s="229"/>
      <c r="G14" s="229"/>
      <c r="H14" s="229"/>
      <c r="I14" s="229"/>
      <c r="J14" s="229"/>
      <c r="K14" s="80">
        <v>3</v>
      </c>
      <c r="L14" s="81" t="s">
        <v>102</v>
      </c>
      <c r="M14" s="239">
        <v>180</v>
      </c>
      <c r="N14" s="239"/>
      <c r="O14" s="70">
        <f>ROUND(M14,2)</f>
        <v>180</v>
      </c>
      <c r="P14" s="218">
        <f>+O14*K14</f>
        <v>540</v>
      </c>
      <c r="Q14" s="218"/>
      <c r="R14" s="56"/>
    </row>
    <row r="15" spans="1:18" x14ac:dyDescent="0.3">
      <c r="A15" s="53"/>
      <c r="B15" s="229" t="s">
        <v>100</v>
      </c>
      <c r="C15" s="229"/>
      <c r="D15" s="229" t="s">
        <v>103</v>
      </c>
      <c r="E15" s="229"/>
      <c r="F15" s="229"/>
      <c r="G15" s="229"/>
      <c r="H15" s="229"/>
      <c r="I15" s="229"/>
      <c r="J15" s="229"/>
      <c r="K15" s="80">
        <v>5</v>
      </c>
      <c r="L15" s="81" t="s">
        <v>104</v>
      </c>
      <c r="M15" s="239">
        <v>180</v>
      </c>
      <c r="N15" s="239"/>
      <c r="O15" s="70">
        <f t="shared" ref="O15:O73" si="0">ROUND(M15,2)</f>
        <v>180</v>
      </c>
      <c r="P15" s="218">
        <f t="shared" ref="P15:P73" si="1">+O15*K15</f>
        <v>900</v>
      </c>
      <c r="Q15" s="218"/>
      <c r="R15" s="56"/>
    </row>
    <row r="16" spans="1:18" x14ac:dyDescent="0.3">
      <c r="A16" s="53"/>
      <c r="B16" s="229" t="s">
        <v>100</v>
      </c>
      <c r="C16" s="229"/>
      <c r="D16" s="229" t="s">
        <v>105</v>
      </c>
      <c r="E16" s="229"/>
      <c r="F16" s="229"/>
      <c r="G16" s="229"/>
      <c r="H16" s="229"/>
      <c r="I16" s="229"/>
      <c r="J16" s="229"/>
      <c r="K16" s="80">
        <v>1</v>
      </c>
      <c r="L16" s="81" t="s">
        <v>104</v>
      </c>
      <c r="M16" s="239">
        <v>180</v>
      </c>
      <c r="N16" s="239"/>
      <c r="O16" s="70">
        <f t="shared" si="0"/>
        <v>180</v>
      </c>
      <c r="P16" s="218">
        <f t="shared" si="1"/>
        <v>180</v>
      </c>
      <c r="Q16" s="218"/>
      <c r="R16" s="56"/>
    </row>
    <row r="17" spans="1:18" x14ac:dyDescent="0.3">
      <c r="A17" s="53"/>
      <c r="B17" s="229"/>
      <c r="C17" s="229"/>
      <c r="D17" s="229"/>
      <c r="E17" s="229"/>
      <c r="F17" s="229"/>
      <c r="G17" s="229"/>
      <c r="H17" s="229"/>
      <c r="I17" s="229"/>
      <c r="J17" s="229"/>
      <c r="K17" s="80"/>
      <c r="L17" s="81"/>
      <c r="M17" s="239"/>
      <c r="N17" s="239"/>
      <c r="O17" s="70">
        <f t="shared" si="0"/>
        <v>0</v>
      </c>
      <c r="P17" s="218">
        <f t="shared" si="1"/>
        <v>0</v>
      </c>
      <c r="Q17" s="218"/>
      <c r="R17" s="56"/>
    </row>
    <row r="18" spans="1:18" x14ac:dyDescent="0.3">
      <c r="A18" s="53"/>
      <c r="B18" s="229" t="s">
        <v>148</v>
      </c>
      <c r="C18" s="229"/>
      <c r="D18" s="229" t="s">
        <v>156</v>
      </c>
      <c r="E18" s="229"/>
      <c r="F18" s="229"/>
      <c r="G18" s="229"/>
      <c r="H18" s="229"/>
      <c r="I18" s="229"/>
      <c r="J18" s="229"/>
      <c r="K18" s="80">
        <v>4</v>
      </c>
      <c r="L18" s="81" t="s">
        <v>147</v>
      </c>
      <c r="M18" s="239">
        <v>75</v>
      </c>
      <c r="N18" s="239"/>
      <c r="O18" s="70">
        <f t="shared" si="0"/>
        <v>75</v>
      </c>
      <c r="P18" s="218">
        <f t="shared" si="1"/>
        <v>300</v>
      </c>
      <c r="Q18" s="218"/>
      <c r="R18" s="56"/>
    </row>
    <row r="19" spans="1:18" x14ac:dyDescent="0.3">
      <c r="A19" s="53"/>
      <c r="B19" s="229"/>
      <c r="C19" s="229"/>
      <c r="D19" s="229"/>
      <c r="E19" s="229"/>
      <c r="F19" s="229"/>
      <c r="G19" s="229"/>
      <c r="H19" s="229"/>
      <c r="I19" s="229"/>
      <c r="J19" s="229"/>
      <c r="K19" s="80"/>
      <c r="L19" s="81"/>
      <c r="M19" s="239"/>
      <c r="N19" s="239"/>
      <c r="O19" s="70">
        <f t="shared" si="0"/>
        <v>0</v>
      </c>
      <c r="P19" s="218">
        <f t="shared" si="1"/>
        <v>0</v>
      </c>
      <c r="Q19" s="218"/>
      <c r="R19" s="56"/>
    </row>
    <row r="20" spans="1:18" x14ac:dyDescent="0.3">
      <c r="A20" s="53"/>
      <c r="B20" s="229" t="s">
        <v>149</v>
      </c>
      <c r="C20" s="229"/>
      <c r="D20" s="229" t="s">
        <v>157</v>
      </c>
      <c r="E20" s="229"/>
      <c r="F20" s="229"/>
      <c r="G20" s="229"/>
      <c r="H20" s="229"/>
      <c r="I20" s="229"/>
      <c r="J20" s="229"/>
      <c r="K20" s="80">
        <f>SUM(K14:K16)</f>
        <v>9</v>
      </c>
      <c r="L20" s="81" t="s">
        <v>147</v>
      </c>
      <c r="M20" s="239">
        <v>50</v>
      </c>
      <c r="N20" s="239"/>
      <c r="O20" s="70">
        <f t="shared" si="0"/>
        <v>50</v>
      </c>
      <c r="P20" s="218">
        <f t="shared" si="1"/>
        <v>450</v>
      </c>
      <c r="Q20" s="218"/>
      <c r="R20" s="56"/>
    </row>
    <row r="21" spans="1:18" x14ac:dyDescent="0.3">
      <c r="A21" s="53"/>
      <c r="B21" s="229"/>
      <c r="C21" s="229"/>
      <c r="D21" s="229"/>
      <c r="E21" s="229"/>
      <c r="F21" s="229"/>
      <c r="G21" s="229"/>
      <c r="H21" s="229"/>
      <c r="I21" s="229"/>
      <c r="J21" s="229"/>
      <c r="K21" s="80"/>
      <c r="L21" s="81"/>
      <c r="M21" s="239"/>
      <c r="N21" s="239"/>
      <c r="O21" s="70">
        <f t="shared" si="0"/>
        <v>0</v>
      </c>
      <c r="P21" s="218">
        <f t="shared" si="1"/>
        <v>0</v>
      </c>
      <c r="Q21" s="218"/>
      <c r="R21" s="56"/>
    </row>
    <row r="22" spans="1:18" x14ac:dyDescent="0.3">
      <c r="A22" s="53"/>
      <c r="B22" s="229"/>
      <c r="C22" s="229"/>
      <c r="D22" s="229"/>
      <c r="E22" s="229"/>
      <c r="F22" s="229"/>
      <c r="G22" s="229"/>
      <c r="H22" s="229"/>
      <c r="I22" s="229"/>
      <c r="J22" s="229"/>
      <c r="K22" s="80"/>
      <c r="L22" s="81"/>
      <c r="M22" s="239"/>
      <c r="N22" s="239"/>
      <c r="O22" s="70">
        <f t="shared" si="0"/>
        <v>0</v>
      </c>
      <c r="P22" s="218">
        <f t="shared" si="1"/>
        <v>0</v>
      </c>
      <c r="Q22" s="218"/>
      <c r="R22" s="56"/>
    </row>
    <row r="23" spans="1:18" x14ac:dyDescent="0.3">
      <c r="A23" s="53"/>
      <c r="B23" s="229"/>
      <c r="C23" s="229"/>
      <c r="D23" s="229"/>
      <c r="E23" s="229"/>
      <c r="F23" s="229"/>
      <c r="G23" s="229"/>
      <c r="H23" s="229"/>
      <c r="I23" s="229"/>
      <c r="J23" s="229"/>
      <c r="K23" s="80"/>
      <c r="L23" s="81"/>
      <c r="M23" s="239"/>
      <c r="N23" s="239"/>
      <c r="O23" s="70">
        <f t="shared" si="0"/>
        <v>0</v>
      </c>
      <c r="P23" s="218">
        <f t="shared" si="1"/>
        <v>0</v>
      </c>
      <c r="Q23" s="218"/>
      <c r="R23" s="56"/>
    </row>
    <row r="24" spans="1:18" x14ac:dyDescent="0.3">
      <c r="A24" s="53"/>
      <c r="B24" s="229"/>
      <c r="C24" s="229"/>
      <c r="D24" s="229"/>
      <c r="E24" s="229"/>
      <c r="F24" s="229"/>
      <c r="G24" s="229"/>
      <c r="H24" s="229"/>
      <c r="I24" s="229"/>
      <c r="J24" s="229"/>
      <c r="K24" s="80"/>
      <c r="L24" s="81"/>
      <c r="M24" s="239"/>
      <c r="N24" s="239"/>
      <c r="O24" s="70">
        <f t="shared" si="0"/>
        <v>0</v>
      </c>
      <c r="P24" s="218">
        <f t="shared" si="1"/>
        <v>0</v>
      </c>
      <c r="Q24" s="218"/>
      <c r="R24" s="56"/>
    </row>
    <row r="25" spans="1:18" x14ac:dyDescent="0.3">
      <c r="A25" s="53"/>
      <c r="B25" s="229"/>
      <c r="C25" s="229"/>
      <c r="D25" s="229"/>
      <c r="E25" s="229"/>
      <c r="F25" s="229"/>
      <c r="G25" s="229"/>
      <c r="H25" s="229"/>
      <c r="I25" s="229"/>
      <c r="J25" s="229"/>
      <c r="K25" s="80"/>
      <c r="L25" s="81"/>
      <c r="M25" s="239"/>
      <c r="N25" s="239"/>
      <c r="O25" s="70">
        <f t="shared" si="0"/>
        <v>0</v>
      </c>
      <c r="P25" s="218">
        <f t="shared" si="1"/>
        <v>0</v>
      </c>
      <c r="Q25" s="218"/>
      <c r="R25" s="56"/>
    </row>
    <row r="26" spans="1:18" x14ac:dyDescent="0.3">
      <c r="A26" s="53"/>
      <c r="B26" s="229"/>
      <c r="C26" s="229"/>
      <c r="D26" s="229"/>
      <c r="E26" s="229"/>
      <c r="F26" s="229"/>
      <c r="G26" s="229"/>
      <c r="H26" s="229"/>
      <c r="I26" s="229"/>
      <c r="J26" s="229"/>
      <c r="K26" s="80"/>
      <c r="L26" s="81"/>
      <c r="M26" s="239"/>
      <c r="N26" s="239"/>
      <c r="O26" s="70">
        <f t="shared" si="0"/>
        <v>0</v>
      </c>
      <c r="P26" s="218">
        <f t="shared" si="1"/>
        <v>0</v>
      </c>
      <c r="Q26" s="218"/>
      <c r="R26" s="56"/>
    </row>
    <row r="27" spans="1:18" x14ac:dyDescent="0.3">
      <c r="A27" s="53"/>
      <c r="B27" s="229"/>
      <c r="C27" s="229"/>
      <c r="D27" s="229"/>
      <c r="E27" s="229"/>
      <c r="F27" s="229"/>
      <c r="G27" s="229"/>
      <c r="H27" s="229"/>
      <c r="I27" s="229"/>
      <c r="J27" s="229"/>
      <c r="K27" s="80"/>
      <c r="L27" s="81"/>
      <c r="M27" s="239"/>
      <c r="N27" s="239"/>
      <c r="O27" s="70">
        <f t="shared" si="0"/>
        <v>0</v>
      </c>
      <c r="P27" s="218">
        <f t="shared" si="1"/>
        <v>0</v>
      </c>
      <c r="Q27" s="218"/>
      <c r="R27" s="56"/>
    </row>
    <row r="28" spans="1:18" x14ac:dyDescent="0.3">
      <c r="A28" s="53"/>
      <c r="B28" s="229"/>
      <c r="C28" s="229"/>
      <c r="D28" s="229"/>
      <c r="E28" s="229"/>
      <c r="F28" s="229"/>
      <c r="G28" s="229"/>
      <c r="H28" s="229"/>
      <c r="I28" s="229"/>
      <c r="J28" s="229"/>
      <c r="K28" s="80"/>
      <c r="L28" s="81"/>
      <c r="M28" s="239"/>
      <c r="N28" s="239"/>
      <c r="O28" s="70">
        <f t="shared" si="0"/>
        <v>0</v>
      </c>
      <c r="P28" s="218">
        <f t="shared" si="1"/>
        <v>0</v>
      </c>
      <c r="Q28" s="218"/>
      <c r="R28" s="56"/>
    </row>
    <row r="29" spans="1:18" x14ac:dyDescent="0.3">
      <c r="A29" s="53"/>
      <c r="B29" s="229"/>
      <c r="C29" s="229"/>
      <c r="D29" s="229"/>
      <c r="E29" s="229"/>
      <c r="F29" s="229"/>
      <c r="G29" s="229"/>
      <c r="H29" s="229"/>
      <c r="I29" s="229"/>
      <c r="J29" s="229"/>
      <c r="K29" s="80"/>
      <c r="L29" s="81"/>
      <c r="M29" s="239"/>
      <c r="N29" s="239"/>
      <c r="O29" s="70">
        <f t="shared" si="0"/>
        <v>0</v>
      </c>
      <c r="P29" s="218">
        <f t="shared" si="1"/>
        <v>0</v>
      </c>
      <c r="Q29" s="218"/>
      <c r="R29" s="56"/>
    </row>
    <row r="30" spans="1:18" x14ac:dyDescent="0.3">
      <c r="A30" s="53"/>
      <c r="B30" s="229"/>
      <c r="C30" s="229"/>
      <c r="D30" s="229"/>
      <c r="E30" s="229"/>
      <c r="F30" s="229"/>
      <c r="G30" s="229"/>
      <c r="H30" s="229"/>
      <c r="I30" s="229"/>
      <c r="J30" s="229"/>
      <c r="K30" s="80"/>
      <c r="L30" s="81"/>
      <c r="M30" s="239"/>
      <c r="N30" s="239"/>
      <c r="O30" s="70">
        <f t="shared" si="0"/>
        <v>0</v>
      </c>
      <c r="P30" s="218">
        <f t="shared" si="1"/>
        <v>0</v>
      </c>
      <c r="Q30" s="218"/>
      <c r="R30" s="56"/>
    </row>
    <row r="31" spans="1:18" x14ac:dyDescent="0.3">
      <c r="A31" s="53"/>
      <c r="B31" s="229"/>
      <c r="C31" s="229"/>
      <c r="D31" s="229"/>
      <c r="E31" s="229"/>
      <c r="F31" s="229"/>
      <c r="G31" s="229"/>
      <c r="H31" s="229"/>
      <c r="I31" s="229"/>
      <c r="J31" s="229"/>
      <c r="K31" s="80"/>
      <c r="L31" s="81"/>
      <c r="M31" s="239"/>
      <c r="N31" s="239"/>
      <c r="O31" s="70">
        <f t="shared" si="0"/>
        <v>0</v>
      </c>
      <c r="P31" s="218">
        <f t="shared" si="1"/>
        <v>0</v>
      </c>
      <c r="Q31" s="218"/>
      <c r="R31" s="56"/>
    </row>
    <row r="32" spans="1:18" x14ac:dyDescent="0.3">
      <c r="A32" s="53"/>
      <c r="B32" s="229"/>
      <c r="C32" s="229"/>
      <c r="D32" s="229"/>
      <c r="E32" s="229"/>
      <c r="F32" s="229"/>
      <c r="G32" s="229"/>
      <c r="H32" s="229"/>
      <c r="I32" s="229"/>
      <c r="J32" s="229"/>
      <c r="K32" s="80"/>
      <c r="L32" s="81"/>
      <c r="M32" s="239"/>
      <c r="N32" s="239"/>
      <c r="O32" s="70">
        <f t="shared" si="0"/>
        <v>0</v>
      </c>
      <c r="P32" s="218">
        <f t="shared" si="1"/>
        <v>0</v>
      </c>
      <c r="Q32" s="218"/>
      <c r="R32" s="56"/>
    </row>
    <row r="33" spans="1:18" x14ac:dyDescent="0.3">
      <c r="A33" s="53"/>
      <c r="B33" s="229"/>
      <c r="C33" s="229"/>
      <c r="D33" s="229"/>
      <c r="E33" s="229"/>
      <c r="F33" s="229"/>
      <c r="G33" s="229"/>
      <c r="H33" s="229"/>
      <c r="I33" s="229"/>
      <c r="J33" s="229"/>
      <c r="K33" s="80"/>
      <c r="L33" s="81"/>
      <c r="M33" s="239"/>
      <c r="N33" s="239"/>
      <c r="O33" s="70">
        <f t="shared" si="0"/>
        <v>0</v>
      </c>
      <c r="P33" s="218">
        <f t="shared" si="1"/>
        <v>0</v>
      </c>
      <c r="Q33" s="218"/>
      <c r="R33" s="56"/>
    </row>
    <row r="34" spans="1:18" x14ac:dyDescent="0.3">
      <c r="A34" s="53"/>
      <c r="B34" s="229"/>
      <c r="C34" s="229"/>
      <c r="D34" s="229"/>
      <c r="E34" s="229"/>
      <c r="F34" s="229"/>
      <c r="G34" s="229"/>
      <c r="H34" s="229"/>
      <c r="I34" s="229"/>
      <c r="J34" s="229"/>
      <c r="K34" s="80"/>
      <c r="L34" s="81"/>
      <c r="M34" s="239"/>
      <c r="N34" s="239"/>
      <c r="O34" s="70">
        <f t="shared" si="0"/>
        <v>0</v>
      </c>
      <c r="P34" s="218">
        <f t="shared" si="1"/>
        <v>0</v>
      </c>
      <c r="Q34" s="218"/>
      <c r="R34" s="56"/>
    </row>
    <row r="35" spans="1:18" x14ac:dyDescent="0.3">
      <c r="A35" s="53"/>
      <c r="B35" s="229"/>
      <c r="C35" s="229"/>
      <c r="D35" s="229"/>
      <c r="E35" s="229"/>
      <c r="F35" s="229"/>
      <c r="G35" s="229"/>
      <c r="H35" s="229"/>
      <c r="I35" s="229"/>
      <c r="J35" s="229"/>
      <c r="K35" s="80"/>
      <c r="L35" s="81"/>
      <c r="M35" s="239"/>
      <c r="N35" s="239"/>
      <c r="O35" s="70">
        <f t="shared" si="0"/>
        <v>0</v>
      </c>
      <c r="P35" s="218">
        <f t="shared" si="1"/>
        <v>0</v>
      </c>
      <c r="Q35" s="218"/>
      <c r="R35" s="56"/>
    </row>
    <row r="36" spans="1:18" x14ac:dyDescent="0.3">
      <c r="A36" s="53"/>
      <c r="B36" s="229"/>
      <c r="C36" s="229"/>
      <c r="D36" s="229"/>
      <c r="E36" s="229"/>
      <c r="F36" s="229"/>
      <c r="G36" s="229"/>
      <c r="H36" s="229"/>
      <c r="I36" s="229"/>
      <c r="J36" s="229"/>
      <c r="K36" s="80"/>
      <c r="L36" s="81"/>
      <c r="M36" s="239"/>
      <c r="N36" s="239"/>
      <c r="O36" s="70">
        <f t="shared" si="0"/>
        <v>0</v>
      </c>
      <c r="P36" s="218">
        <f t="shared" si="1"/>
        <v>0</v>
      </c>
      <c r="Q36" s="218"/>
      <c r="R36" s="56"/>
    </row>
    <row r="37" spans="1:18" x14ac:dyDescent="0.3">
      <c r="A37" s="53"/>
      <c r="B37" s="229"/>
      <c r="C37" s="229"/>
      <c r="D37" s="229"/>
      <c r="E37" s="229"/>
      <c r="F37" s="229"/>
      <c r="G37" s="229"/>
      <c r="H37" s="229"/>
      <c r="I37" s="229"/>
      <c r="J37" s="229"/>
      <c r="K37" s="80"/>
      <c r="L37" s="81"/>
      <c r="M37" s="239"/>
      <c r="N37" s="239"/>
      <c r="O37" s="70">
        <f t="shared" si="0"/>
        <v>0</v>
      </c>
      <c r="P37" s="218">
        <f t="shared" si="1"/>
        <v>0</v>
      </c>
      <c r="Q37" s="218"/>
      <c r="R37" s="56"/>
    </row>
    <row r="38" spans="1:18" x14ac:dyDescent="0.3">
      <c r="A38" s="53"/>
      <c r="B38" s="229"/>
      <c r="C38" s="229"/>
      <c r="D38" s="229"/>
      <c r="E38" s="229"/>
      <c r="F38" s="229"/>
      <c r="G38" s="229"/>
      <c r="H38" s="229"/>
      <c r="I38" s="229"/>
      <c r="J38" s="229"/>
      <c r="K38" s="80"/>
      <c r="L38" s="81"/>
      <c r="M38" s="239"/>
      <c r="N38" s="239"/>
      <c r="O38" s="70">
        <f t="shared" si="0"/>
        <v>0</v>
      </c>
      <c r="P38" s="218">
        <f t="shared" si="1"/>
        <v>0</v>
      </c>
      <c r="Q38" s="218"/>
      <c r="R38" s="56"/>
    </row>
    <row r="39" spans="1:18" x14ac:dyDescent="0.3">
      <c r="A39" s="53"/>
      <c r="B39" s="229"/>
      <c r="C39" s="229"/>
      <c r="D39" s="229"/>
      <c r="E39" s="229"/>
      <c r="F39" s="229"/>
      <c r="G39" s="229"/>
      <c r="H39" s="229"/>
      <c r="I39" s="229"/>
      <c r="J39" s="229"/>
      <c r="K39" s="80"/>
      <c r="L39" s="81"/>
      <c r="M39" s="239"/>
      <c r="N39" s="239"/>
      <c r="O39" s="70">
        <f t="shared" si="0"/>
        <v>0</v>
      </c>
      <c r="P39" s="218">
        <f t="shared" si="1"/>
        <v>0</v>
      </c>
      <c r="Q39" s="218"/>
      <c r="R39" s="56"/>
    </row>
    <row r="40" spans="1:18" x14ac:dyDescent="0.3">
      <c r="A40" s="53"/>
      <c r="B40" s="229"/>
      <c r="C40" s="229"/>
      <c r="D40" s="229"/>
      <c r="E40" s="229"/>
      <c r="F40" s="229"/>
      <c r="G40" s="229"/>
      <c r="H40" s="229"/>
      <c r="I40" s="229"/>
      <c r="J40" s="229"/>
      <c r="K40" s="80"/>
      <c r="L40" s="81"/>
      <c r="M40" s="239"/>
      <c r="N40" s="239"/>
      <c r="O40" s="70">
        <f t="shared" si="0"/>
        <v>0</v>
      </c>
      <c r="P40" s="218">
        <f t="shared" si="1"/>
        <v>0</v>
      </c>
      <c r="Q40" s="218"/>
      <c r="R40" s="56"/>
    </row>
    <row r="41" spans="1:18" x14ac:dyDescent="0.3">
      <c r="A41" s="53"/>
      <c r="B41" s="229"/>
      <c r="C41" s="229"/>
      <c r="D41" s="229"/>
      <c r="E41" s="229"/>
      <c r="F41" s="229"/>
      <c r="G41" s="229"/>
      <c r="H41" s="229"/>
      <c r="I41" s="229"/>
      <c r="J41" s="229"/>
      <c r="K41" s="80"/>
      <c r="L41" s="81"/>
      <c r="M41" s="239"/>
      <c r="N41" s="239"/>
      <c r="O41" s="70">
        <f t="shared" si="0"/>
        <v>0</v>
      </c>
      <c r="P41" s="218">
        <f t="shared" si="1"/>
        <v>0</v>
      </c>
      <c r="Q41" s="218"/>
      <c r="R41" s="56"/>
    </row>
    <row r="42" spans="1:18" x14ac:dyDescent="0.3">
      <c r="A42" s="53"/>
      <c r="B42" s="229"/>
      <c r="C42" s="229"/>
      <c r="D42" s="229"/>
      <c r="E42" s="229"/>
      <c r="F42" s="229"/>
      <c r="G42" s="229"/>
      <c r="H42" s="229"/>
      <c r="I42" s="229"/>
      <c r="J42" s="229"/>
      <c r="K42" s="80"/>
      <c r="L42" s="81"/>
      <c r="M42" s="239"/>
      <c r="N42" s="239"/>
      <c r="O42" s="70">
        <f t="shared" si="0"/>
        <v>0</v>
      </c>
      <c r="P42" s="218">
        <f t="shared" si="1"/>
        <v>0</v>
      </c>
      <c r="Q42" s="218"/>
      <c r="R42" s="56"/>
    </row>
    <row r="43" spans="1:18" x14ac:dyDescent="0.3">
      <c r="A43" s="53"/>
      <c r="B43" s="229"/>
      <c r="C43" s="229"/>
      <c r="D43" s="229"/>
      <c r="E43" s="229"/>
      <c r="F43" s="229"/>
      <c r="G43" s="229"/>
      <c r="H43" s="229"/>
      <c r="I43" s="229"/>
      <c r="J43" s="229"/>
      <c r="K43" s="80"/>
      <c r="L43" s="81"/>
      <c r="M43" s="239"/>
      <c r="N43" s="239"/>
      <c r="O43" s="70">
        <f t="shared" si="0"/>
        <v>0</v>
      </c>
      <c r="P43" s="218">
        <f t="shared" si="1"/>
        <v>0</v>
      </c>
      <c r="Q43" s="218"/>
      <c r="R43" s="56"/>
    </row>
    <row r="44" spans="1:18" x14ac:dyDescent="0.3">
      <c r="A44" s="53"/>
      <c r="B44" s="229"/>
      <c r="C44" s="229"/>
      <c r="D44" s="229"/>
      <c r="E44" s="229"/>
      <c r="F44" s="229"/>
      <c r="G44" s="229"/>
      <c r="H44" s="229"/>
      <c r="I44" s="229"/>
      <c r="J44" s="229"/>
      <c r="K44" s="80"/>
      <c r="L44" s="81"/>
      <c r="M44" s="239"/>
      <c r="N44" s="239"/>
      <c r="O44" s="70">
        <f t="shared" si="0"/>
        <v>0</v>
      </c>
      <c r="P44" s="218">
        <f t="shared" si="1"/>
        <v>0</v>
      </c>
      <c r="Q44" s="218"/>
      <c r="R44" s="56"/>
    </row>
    <row r="45" spans="1:18" x14ac:dyDescent="0.3">
      <c r="A45" s="53"/>
      <c r="B45" s="229"/>
      <c r="C45" s="229"/>
      <c r="D45" s="229"/>
      <c r="E45" s="229"/>
      <c r="F45" s="229"/>
      <c r="G45" s="229"/>
      <c r="H45" s="229"/>
      <c r="I45" s="229"/>
      <c r="J45" s="229"/>
      <c r="K45" s="80"/>
      <c r="L45" s="81"/>
      <c r="M45" s="239"/>
      <c r="N45" s="239"/>
      <c r="O45" s="70">
        <f t="shared" si="0"/>
        <v>0</v>
      </c>
      <c r="P45" s="218">
        <f t="shared" si="1"/>
        <v>0</v>
      </c>
      <c r="Q45" s="218"/>
      <c r="R45" s="56"/>
    </row>
    <row r="46" spans="1:18" x14ac:dyDescent="0.3">
      <c r="A46" s="53"/>
      <c r="B46" s="229"/>
      <c r="C46" s="229"/>
      <c r="D46" s="229"/>
      <c r="E46" s="229"/>
      <c r="F46" s="229"/>
      <c r="G46" s="229"/>
      <c r="H46" s="229"/>
      <c r="I46" s="229"/>
      <c r="J46" s="229"/>
      <c r="K46" s="80"/>
      <c r="L46" s="81"/>
      <c r="M46" s="239"/>
      <c r="N46" s="239"/>
      <c r="O46" s="70">
        <f t="shared" si="0"/>
        <v>0</v>
      </c>
      <c r="P46" s="218">
        <f t="shared" si="1"/>
        <v>0</v>
      </c>
      <c r="Q46" s="218"/>
      <c r="R46" s="56"/>
    </row>
    <row r="47" spans="1:18" x14ac:dyDescent="0.3">
      <c r="A47" s="53"/>
      <c r="B47" s="229"/>
      <c r="C47" s="229"/>
      <c r="D47" s="229"/>
      <c r="E47" s="229"/>
      <c r="F47" s="229"/>
      <c r="G47" s="229"/>
      <c r="H47" s="229"/>
      <c r="I47" s="229"/>
      <c r="J47" s="229"/>
      <c r="K47" s="80"/>
      <c r="L47" s="81"/>
      <c r="M47" s="239"/>
      <c r="N47" s="239"/>
      <c r="O47" s="70">
        <f t="shared" si="0"/>
        <v>0</v>
      </c>
      <c r="P47" s="218">
        <f t="shared" si="1"/>
        <v>0</v>
      </c>
      <c r="Q47" s="218"/>
      <c r="R47" s="56"/>
    </row>
    <row r="48" spans="1:18" x14ac:dyDescent="0.3">
      <c r="A48" s="53"/>
      <c r="B48" s="229"/>
      <c r="C48" s="229"/>
      <c r="D48" s="229"/>
      <c r="E48" s="229"/>
      <c r="F48" s="229"/>
      <c r="G48" s="229"/>
      <c r="H48" s="229"/>
      <c r="I48" s="229"/>
      <c r="J48" s="229"/>
      <c r="K48" s="80"/>
      <c r="L48" s="81"/>
      <c r="M48" s="239"/>
      <c r="N48" s="239"/>
      <c r="O48" s="70">
        <f t="shared" si="0"/>
        <v>0</v>
      </c>
      <c r="P48" s="218">
        <f t="shared" si="1"/>
        <v>0</v>
      </c>
      <c r="Q48" s="218"/>
      <c r="R48" s="56"/>
    </row>
    <row r="49" spans="1:18" x14ac:dyDescent="0.3">
      <c r="A49" s="53"/>
      <c r="B49" s="229"/>
      <c r="C49" s="229"/>
      <c r="D49" s="229"/>
      <c r="E49" s="229"/>
      <c r="F49" s="229"/>
      <c r="G49" s="229"/>
      <c r="H49" s="229"/>
      <c r="I49" s="229"/>
      <c r="J49" s="229"/>
      <c r="K49" s="80"/>
      <c r="L49" s="81"/>
      <c r="M49" s="239"/>
      <c r="N49" s="239"/>
      <c r="O49" s="70">
        <f t="shared" si="0"/>
        <v>0</v>
      </c>
      <c r="P49" s="218">
        <f t="shared" si="1"/>
        <v>0</v>
      </c>
      <c r="Q49" s="218"/>
      <c r="R49" s="56"/>
    </row>
    <row r="50" spans="1:18" x14ac:dyDescent="0.3">
      <c r="A50" s="53"/>
      <c r="B50" s="229"/>
      <c r="C50" s="229"/>
      <c r="D50" s="229"/>
      <c r="E50" s="229"/>
      <c r="F50" s="229"/>
      <c r="G50" s="229"/>
      <c r="H50" s="229"/>
      <c r="I50" s="229"/>
      <c r="J50" s="229"/>
      <c r="K50" s="80"/>
      <c r="L50" s="81"/>
      <c r="M50" s="239"/>
      <c r="N50" s="239"/>
      <c r="O50" s="70">
        <f t="shared" si="0"/>
        <v>0</v>
      </c>
      <c r="P50" s="218">
        <f t="shared" si="1"/>
        <v>0</v>
      </c>
      <c r="Q50" s="218"/>
      <c r="R50" s="56"/>
    </row>
    <row r="51" spans="1:18" x14ac:dyDescent="0.3">
      <c r="A51" s="53"/>
      <c r="B51" s="229"/>
      <c r="C51" s="229"/>
      <c r="D51" s="229"/>
      <c r="E51" s="229"/>
      <c r="F51" s="229"/>
      <c r="G51" s="229"/>
      <c r="H51" s="229"/>
      <c r="I51" s="229"/>
      <c r="J51" s="229"/>
      <c r="K51" s="80"/>
      <c r="L51" s="81"/>
      <c r="M51" s="239"/>
      <c r="N51" s="239"/>
      <c r="O51" s="70">
        <f t="shared" si="0"/>
        <v>0</v>
      </c>
      <c r="P51" s="218">
        <f t="shared" si="1"/>
        <v>0</v>
      </c>
      <c r="Q51" s="218"/>
      <c r="R51" s="56"/>
    </row>
    <row r="52" spans="1:18" x14ac:dyDescent="0.3">
      <c r="A52" s="53"/>
      <c r="B52" s="229"/>
      <c r="C52" s="229"/>
      <c r="D52" s="229"/>
      <c r="E52" s="229"/>
      <c r="F52" s="229"/>
      <c r="G52" s="229"/>
      <c r="H52" s="229"/>
      <c r="I52" s="229"/>
      <c r="J52" s="229"/>
      <c r="K52" s="80"/>
      <c r="L52" s="81"/>
      <c r="M52" s="239"/>
      <c r="N52" s="239"/>
      <c r="O52" s="70">
        <f t="shared" si="0"/>
        <v>0</v>
      </c>
      <c r="P52" s="218">
        <f t="shared" si="1"/>
        <v>0</v>
      </c>
      <c r="Q52" s="218"/>
      <c r="R52" s="56"/>
    </row>
    <row r="53" spans="1:18" x14ac:dyDescent="0.3">
      <c r="A53" s="53"/>
      <c r="B53" s="229"/>
      <c r="C53" s="229"/>
      <c r="D53" s="229"/>
      <c r="E53" s="229"/>
      <c r="F53" s="229"/>
      <c r="G53" s="229"/>
      <c r="H53" s="229"/>
      <c r="I53" s="229"/>
      <c r="J53" s="229"/>
      <c r="K53" s="80"/>
      <c r="L53" s="81"/>
      <c r="M53" s="239"/>
      <c r="N53" s="239"/>
      <c r="O53" s="70">
        <f t="shared" si="0"/>
        <v>0</v>
      </c>
      <c r="P53" s="218">
        <f t="shared" si="1"/>
        <v>0</v>
      </c>
      <c r="Q53" s="218"/>
      <c r="R53" s="56"/>
    </row>
    <row r="54" spans="1:18" x14ac:dyDescent="0.3">
      <c r="A54" s="53"/>
      <c r="B54" s="229"/>
      <c r="C54" s="229"/>
      <c r="D54" s="229"/>
      <c r="E54" s="229"/>
      <c r="F54" s="229"/>
      <c r="G54" s="229"/>
      <c r="H54" s="229"/>
      <c r="I54" s="229"/>
      <c r="J54" s="229"/>
      <c r="K54" s="80"/>
      <c r="L54" s="81"/>
      <c r="M54" s="239"/>
      <c r="N54" s="239"/>
      <c r="O54" s="70">
        <f t="shared" si="0"/>
        <v>0</v>
      </c>
      <c r="P54" s="218">
        <f t="shared" si="1"/>
        <v>0</v>
      </c>
      <c r="Q54" s="218"/>
      <c r="R54" s="56"/>
    </row>
    <row r="55" spans="1:18" x14ac:dyDescent="0.3">
      <c r="A55" s="53"/>
      <c r="B55" s="229"/>
      <c r="C55" s="229"/>
      <c r="D55" s="229"/>
      <c r="E55" s="229"/>
      <c r="F55" s="229"/>
      <c r="G55" s="229"/>
      <c r="H55" s="229"/>
      <c r="I55" s="229"/>
      <c r="J55" s="229"/>
      <c r="K55" s="80"/>
      <c r="L55" s="81"/>
      <c r="M55" s="239"/>
      <c r="N55" s="239"/>
      <c r="O55" s="70">
        <f t="shared" si="0"/>
        <v>0</v>
      </c>
      <c r="P55" s="218">
        <f t="shared" si="1"/>
        <v>0</v>
      </c>
      <c r="Q55" s="218"/>
      <c r="R55" s="56"/>
    </row>
    <row r="56" spans="1:18" x14ac:dyDescent="0.3">
      <c r="A56" s="53"/>
      <c r="B56" s="229"/>
      <c r="C56" s="229"/>
      <c r="D56" s="229"/>
      <c r="E56" s="229"/>
      <c r="F56" s="229"/>
      <c r="G56" s="229"/>
      <c r="H56" s="229"/>
      <c r="I56" s="229"/>
      <c r="J56" s="229"/>
      <c r="K56" s="80"/>
      <c r="L56" s="81"/>
      <c r="M56" s="239"/>
      <c r="N56" s="239"/>
      <c r="O56" s="70">
        <f t="shared" si="0"/>
        <v>0</v>
      </c>
      <c r="P56" s="218">
        <f t="shared" si="1"/>
        <v>0</v>
      </c>
      <c r="Q56" s="218"/>
      <c r="R56" s="56"/>
    </row>
    <row r="57" spans="1:18" x14ac:dyDescent="0.3">
      <c r="A57" s="53"/>
      <c r="B57" s="229"/>
      <c r="C57" s="229"/>
      <c r="D57" s="229"/>
      <c r="E57" s="229"/>
      <c r="F57" s="229"/>
      <c r="G57" s="229"/>
      <c r="H57" s="229"/>
      <c r="I57" s="229"/>
      <c r="J57" s="229"/>
      <c r="K57" s="80"/>
      <c r="L57" s="81"/>
      <c r="M57" s="239"/>
      <c r="N57" s="239"/>
      <c r="O57" s="70">
        <f t="shared" si="0"/>
        <v>0</v>
      </c>
      <c r="P57" s="218">
        <f t="shared" si="1"/>
        <v>0</v>
      </c>
      <c r="Q57" s="218"/>
      <c r="R57" s="56"/>
    </row>
    <row r="58" spans="1:18" x14ac:dyDescent="0.3">
      <c r="A58" s="53"/>
      <c r="B58" s="229"/>
      <c r="C58" s="229"/>
      <c r="D58" s="229"/>
      <c r="E58" s="229"/>
      <c r="F58" s="229"/>
      <c r="G58" s="229"/>
      <c r="H58" s="229"/>
      <c r="I58" s="229"/>
      <c r="J58" s="229"/>
      <c r="K58" s="80"/>
      <c r="L58" s="81"/>
      <c r="M58" s="239"/>
      <c r="N58" s="239"/>
      <c r="O58" s="70">
        <f t="shared" si="0"/>
        <v>0</v>
      </c>
      <c r="P58" s="218">
        <f t="shared" si="1"/>
        <v>0</v>
      </c>
      <c r="Q58" s="218"/>
      <c r="R58" s="56"/>
    </row>
    <row r="59" spans="1:18" x14ac:dyDescent="0.3">
      <c r="A59" s="53"/>
      <c r="B59" s="229"/>
      <c r="C59" s="229"/>
      <c r="D59" s="229"/>
      <c r="E59" s="229"/>
      <c r="F59" s="229"/>
      <c r="G59" s="229"/>
      <c r="H59" s="229"/>
      <c r="I59" s="229"/>
      <c r="J59" s="229"/>
      <c r="K59" s="80"/>
      <c r="L59" s="81"/>
      <c r="M59" s="239"/>
      <c r="N59" s="239"/>
      <c r="O59" s="70">
        <f t="shared" si="0"/>
        <v>0</v>
      </c>
      <c r="P59" s="218">
        <f t="shared" si="1"/>
        <v>0</v>
      </c>
      <c r="Q59" s="218"/>
      <c r="R59" s="56"/>
    </row>
    <row r="60" spans="1:18" x14ac:dyDescent="0.3">
      <c r="A60" s="53"/>
      <c r="B60" s="229"/>
      <c r="C60" s="229"/>
      <c r="D60" s="229"/>
      <c r="E60" s="229"/>
      <c r="F60" s="229"/>
      <c r="G60" s="229"/>
      <c r="H60" s="229"/>
      <c r="I60" s="229"/>
      <c r="J60" s="229"/>
      <c r="K60" s="80"/>
      <c r="L60" s="81"/>
      <c r="M60" s="239"/>
      <c r="N60" s="239"/>
      <c r="O60" s="70">
        <f t="shared" si="0"/>
        <v>0</v>
      </c>
      <c r="P60" s="218">
        <f t="shared" si="1"/>
        <v>0</v>
      </c>
      <c r="Q60" s="218"/>
      <c r="R60" s="56"/>
    </row>
    <row r="61" spans="1:18" x14ac:dyDescent="0.3">
      <c r="A61" s="53"/>
      <c r="B61" s="229"/>
      <c r="C61" s="229"/>
      <c r="D61" s="229"/>
      <c r="E61" s="229"/>
      <c r="F61" s="229"/>
      <c r="G61" s="229"/>
      <c r="H61" s="229"/>
      <c r="I61" s="229"/>
      <c r="J61" s="229"/>
      <c r="K61" s="80"/>
      <c r="L61" s="81"/>
      <c r="M61" s="239"/>
      <c r="N61" s="239"/>
      <c r="O61" s="70">
        <f t="shared" si="0"/>
        <v>0</v>
      </c>
      <c r="P61" s="218">
        <f t="shared" si="1"/>
        <v>0</v>
      </c>
      <c r="Q61" s="218"/>
      <c r="R61" s="56"/>
    </row>
    <row r="62" spans="1:18" x14ac:dyDescent="0.3">
      <c r="A62" s="53"/>
      <c r="B62" s="229"/>
      <c r="C62" s="229"/>
      <c r="D62" s="229"/>
      <c r="E62" s="229"/>
      <c r="F62" s="229"/>
      <c r="G62" s="229"/>
      <c r="H62" s="229"/>
      <c r="I62" s="229"/>
      <c r="J62" s="229"/>
      <c r="K62" s="80"/>
      <c r="L62" s="81"/>
      <c r="M62" s="239"/>
      <c r="N62" s="239"/>
      <c r="O62" s="70">
        <f t="shared" si="0"/>
        <v>0</v>
      </c>
      <c r="P62" s="218">
        <f t="shared" si="1"/>
        <v>0</v>
      </c>
      <c r="Q62" s="218"/>
      <c r="R62" s="56"/>
    </row>
    <row r="63" spans="1:18" x14ac:dyDescent="0.3">
      <c r="A63" s="53"/>
      <c r="B63" s="229"/>
      <c r="C63" s="229"/>
      <c r="D63" s="229"/>
      <c r="E63" s="229"/>
      <c r="F63" s="229"/>
      <c r="G63" s="229"/>
      <c r="H63" s="229"/>
      <c r="I63" s="229"/>
      <c r="J63" s="229"/>
      <c r="K63" s="80"/>
      <c r="L63" s="81"/>
      <c r="M63" s="239"/>
      <c r="N63" s="239"/>
      <c r="O63" s="70">
        <f t="shared" si="0"/>
        <v>0</v>
      </c>
      <c r="P63" s="218">
        <f t="shared" si="1"/>
        <v>0</v>
      </c>
      <c r="Q63" s="218"/>
      <c r="R63" s="56"/>
    </row>
    <row r="64" spans="1:18" x14ac:dyDescent="0.3">
      <c r="A64" s="53"/>
      <c r="B64" s="229"/>
      <c r="C64" s="229"/>
      <c r="D64" s="229"/>
      <c r="E64" s="229"/>
      <c r="F64" s="229"/>
      <c r="G64" s="229"/>
      <c r="H64" s="229"/>
      <c r="I64" s="229"/>
      <c r="J64" s="229"/>
      <c r="K64" s="80"/>
      <c r="L64" s="81"/>
      <c r="M64" s="239"/>
      <c r="N64" s="239"/>
      <c r="O64" s="70">
        <f t="shared" si="0"/>
        <v>0</v>
      </c>
      <c r="P64" s="218">
        <f t="shared" si="1"/>
        <v>0</v>
      </c>
      <c r="Q64" s="218"/>
      <c r="R64" s="56"/>
    </row>
    <row r="65" spans="1:18" x14ac:dyDescent="0.3">
      <c r="A65" s="53"/>
      <c r="B65" s="229"/>
      <c r="C65" s="229"/>
      <c r="D65" s="229"/>
      <c r="E65" s="229"/>
      <c r="F65" s="229"/>
      <c r="G65" s="229"/>
      <c r="H65" s="229"/>
      <c r="I65" s="229"/>
      <c r="J65" s="229"/>
      <c r="K65" s="80"/>
      <c r="L65" s="81"/>
      <c r="M65" s="239"/>
      <c r="N65" s="239"/>
      <c r="O65" s="70">
        <f t="shared" si="0"/>
        <v>0</v>
      </c>
      <c r="P65" s="218">
        <f t="shared" si="1"/>
        <v>0</v>
      </c>
      <c r="Q65" s="218"/>
      <c r="R65" s="56"/>
    </row>
    <row r="66" spans="1:18" x14ac:dyDescent="0.3">
      <c r="A66" s="53"/>
      <c r="B66" s="229"/>
      <c r="C66" s="229"/>
      <c r="D66" s="229"/>
      <c r="E66" s="229"/>
      <c r="F66" s="229"/>
      <c r="G66" s="229"/>
      <c r="H66" s="229"/>
      <c r="I66" s="229"/>
      <c r="J66" s="229"/>
      <c r="K66" s="80"/>
      <c r="L66" s="81"/>
      <c r="M66" s="239"/>
      <c r="N66" s="239"/>
      <c r="O66" s="70">
        <f t="shared" si="0"/>
        <v>0</v>
      </c>
      <c r="P66" s="218">
        <f t="shared" si="1"/>
        <v>0</v>
      </c>
      <c r="Q66" s="218"/>
      <c r="R66" s="56"/>
    </row>
    <row r="67" spans="1:18" x14ac:dyDescent="0.3">
      <c r="A67" s="53"/>
      <c r="B67" s="229"/>
      <c r="C67" s="229"/>
      <c r="D67" s="229"/>
      <c r="E67" s="229"/>
      <c r="F67" s="229"/>
      <c r="G67" s="229"/>
      <c r="H67" s="229"/>
      <c r="I67" s="229"/>
      <c r="J67" s="229"/>
      <c r="K67" s="80"/>
      <c r="L67" s="81"/>
      <c r="M67" s="239"/>
      <c r="N67" s="239"/>
      <c r="O67" s="70">
        <f t="shared" si="0"/>
        <v>0</v>
      </c>
      <c r="P67" s="218">
        <f t="shared" si="1"/>
        <v>0</v>
      </c>
      <c r="Q67" s="218"/>
      <c r="R67" s="56"/>
    </row>
    <row r="68" spans="1:18" x14ac:dyDescent="0.3">
      <c r="A68" s="53"/>
      <c r="B68" s="229"/>
      <c r="C68" s="229"/>
      <c r="D68" s="229"/>
      <c r="E68" s="229"/>
      <c r="F68" s="229"/>
      <c r="G68" s="229"/>
      <c r="H68" s="229"/>
      <c r="I68" s="229"/>
      <c r="J68" s="229"/>
      <c r="K68" s="80"/>
      <c r="L68" s="81"/>
      <c r="M68" s="239"/>
      <c r="N68" s="239"/>
      <c r="O68" s="70">
        <f t="shared" si="0"/>
        <v>0</v>
      </c>
      <c r="P68" s="218">
        <f t="shared" si="1"/>
        <v>0</v>
      </c>
      <c r="Q68" s="218"/>
      <c r="R68" s="56"/>
    </row>
    <row r="69" spans="1:18" x14ac:dyDescent="0.3">
      <c r="A69" s="53"/>
      <c r="B69" s="229"/>
      <c r="C69" s="229"/>
      <c r="D69" s="229"/>
      <c r="E69" s="229"/>
      <c r="F69" s="229"/>
      <c r="G69" s="229"/>
      <c r="H69" s="229"/>
      <c r="I69" s="229"/>
      <c r="J69" s="229"/>
      <c r="K69" s="80"/>
      <c r="L69" s="81"/>
      <c r="M69" s="239"/>
      <c r="N69" s="239"/>
      <c r="O69" s="70">
        <f t="shared" si="0"/>
        <v>0</v>
      </c>
      <c r="P69" s="218">
        <f t="shared" si="1"/>
        <v>0</v>
      </c>
      <c r="Q69" s="218"/>
      <c r="R69" s="56"/>
    </row>
    <row r="70" spans="1:18" x14ac:dyDescent="0.3">
      <c r="A70" s="53"/>
      <c r="B70" s="229"/>
      <c r="C70" s="229"/>
      <c r="D70" s="229"/>
      <c r="E70" s="229"/>
      <c r="F70" s="229"/>
      <c r="G70" s="229"/>
      <c r="H70" s="229"/>
      <c r="I70" s="229"/>
      <c r="J70" s="229"/>
      <c r="K70" s="80"/>
      <c r="L70" s="81"/>
      <c r="M70" s="239"/>
      <c r="N70" s="239"/>
      <c r="O70" s="70">
        <f t="shared" si="0"/>
        <v>0</v>
      </c>
      <c r="P70" s="218">
        <f t="shared" si="1"/>
        <v>0</v>
      </c>
      <c r="Q70" s="218"/>
      <c r="R70" s="56"/>
    </row>
    <row r="71" spans="1:18" x14ac:dyDescent="0.3">
      <c r="A71" s="53"/>
      <c r="B71" s="229"/>
      <c r="C71" s="229"/>
      <c r="D71" s="229"/>
      <c r="E71" s="229"/>
      <c r="F71" s="229"/>
      <c r="G71" s="229"/>
      <c r="H71" s="229"/>
      <c r="I71" s="229"/>
      <c r="J71" s="229"/>
      <c r="K71" s="80"/>
      <c r="L71" s="81"/>
      <c r="M71" s="239"/>
      <c r="N71" s="239"/>
      <c r="O71" s="70">
        <f t="shared" si="0"/>
        <v>0</v>
      </c>
      <c r="P71" s="218">
        <f t="shared" si="1"/>
        <v>0</v>
      </c>
      <c r="Q71" s="218"/>
      <c r="R71" s="56"/>
    </row>
    <row r="72" spans="1:18" x14ac:dyDescent="0.3">
      <c r="A72" s="53"/>
      <c r="B72" s="229"/>
      <c r="C72" s="229"/>
      <c r="D72" s="229"/>
      <c r="E72" s="229"/>
      <c r="F72" s="229"/>
      <c r="G72" s="229"/>
      <c r="H72" s="229"/>
      <c r="I72" s="229"/>
      <c r="J72" s="229"/>
      <c r="K72" s="80"/>
      <c r="L72" s="81"/>
      <c r="M72" s="239"/>
      <c r="N72" s="239"/>
      <c r="O72" s="70">
        <f t="shared" si="0"/>
        <v>0</v>
      </c>
      <c r="P72" s="218">
        <f t="shared" si="1"/>
        <v>0</v>
      </c>
      <c r="Q72" s="218"/>
      <c r="R72" s="56"/>
    </row>
    <row r="73" spans="1:18" ht="15" thickBot="1" x14ac:dyDescent="0.35">
      <c r="A73" s="53"/>
      <c r="B73" s="229"/>
      <c r="C73" s="229"/>
      <c r="D73" s="229"/>
      <c r="E73" s="229"/>
      <c r="F73" s="229"/>
      <c r="G73" s="229"/>
      <c r="H73" s="229"/>
      <c r="I73" s="229"/>
      <c r="J73" s="229"/>
      <c r="K73" s="80"/>
      <c r="L73" s="81"/>
      <c r="M73" s="238"/>
      <c r="N73" s="238"/>
      <c r="O73" s="70">
        <f t="shared" si="0"/>
        <v>0</v>
      </c>
      <c r="P73" s="219">
        <f t="shared" si="1"/>
        <v>0</v>
      </c>
      <c r="Q73" s="219"/>
      <c r="R73" s="56"/>
    </row>
    <row r="74" spans="1:18" ht="15" thickBot="1" x14ac:dyDescent="0.35">
      <c r="A74" s="53"/>
      <c r="B74" s="58"/>
      <c r="C74" s="58"/>
      <c r="D74" s="59"/>
      <c r="E74" s="59"/>
      <c r="F74" s="59"/>
      <c r="G74" s="59"/>
      <c r="H74" s="59"/>
      <c r="I74" s="59"/>
      <c r="J74" s="59"/>
      <c r="K74" s="59"/>
      <c r="L74" s="60"/>
      <c r="M74" s="240" t="s">
        <v>52</v>
      </c>
      <c r="N74" s="241"/>
      <c r="P74" s="220">
        <f>SUM(P14:Q73)</f>
        <v>2370</v>
      </c>
      <c r="Q74" s="221"/>
      <c r="R74" s="56"/>
    </row>
    <row r="75" spans="1:18" ht="15" thickBot="1" x14ac:dyDescent="0.35">
      <c r="A75" s="61"/>
      <c r="B75" s="62"/>
      <c r="C75" s="62"/>
      <c r="D75" s="63"/>
      <c r="E75" s="63"/>
      <c r="F75" s="63"/>
      <c r="G75" s="63"/>
      <c r="H75" s="63"/>
      <c r="I75" s="63"/>
      <c r="J75" s="63"/>
      <c r="K75" s="63"/>
      <c r="L75" s="64"/>
      <c r="M75" s="64"/>
      <c r="N75" s="64"/>
      <c r="O75" s="64"/>
      <c r="P75" s="64"/>
      <c r="Q75" s="65"/>
      <c r="R75" s="66"/>
    </row>
  </sheetData>
  <sheetProtection algorithmName="SHA-512" hashValue="mj4apnRDPIC+ZuIhEoQY6h+NUZr9eH8HorNDK/22DTdb58sqP7wfZ8VyaZNe3p1v+RwAhop4BC9Cu+rFn6yF/g==" saltValue="Fpokn+N4bdQzEHFy7IwRXw==" spinCount="100000" sheet="1" objects="1" scenarios="1" formatColumns="0" formatRows="0"/>
  <mergeCells count="249">
    <mergeCell ref="M2:N2"/>
    <mergeCell ref="B6:Q6"/>
    <mergeCell ref="B15:C15"/>
    <mergeCell ref="D15:J15"/>
    <mergeCell ref="M15:N15"/>
    <mergeCell ref="P15:Q15"/>
    <mergeCell ref="B18:C18"/>
    <mergeCell ref="D18:J18"/>
    <mergeCell ref="M18:N18"/>
    <mergeCell ref="P18:Q18"/>
    <mergeCell ref="B13:C13"/>
    <mergeCell ref="D13:J13"/>
    <mergeCell ref="M13:N13"/>
    <mergeCell ref="P13:Q13"/>
    <mergeCell ref="B14:C14"/>
    <mergeCell ref="D14:J14"/>
    <mergeCell ref="M14:N14"/>
    <mergeCell ref="P14:Q14"/>
    <mergeCell ref="B5:Q5"/>
    <mergeCell ref="B19:C19"/>
    <mergeCell ref="D19:J19"/>
    <mergeCell ref="M19:N19"/>
    <mergeCell ref="P19:Q19"/>
    <mergeCell ref="B16:C16"/>
    <mergeCell ref="D16:J16"/>
    <mergeCell ref="M16:N16"/>
    <mergeCell ref="P16:Q16"/>
    <mergeCell ref="B17:C17"/>
    <mergeCell ref="D17:J17"/>
    <mergeCell ref="M17:N17"/>
    <mergeCell ref="P17:Q17"/>
    <mergeCell ref="B22:C22"/>
    <mergeCell ref="D22:J22"/>
    <mergeCell ref="M22:N22"/>
    <mergeCell ref="P22:Q22"/>
    <mergeCell ref="B23:C23"/>
    <mergeCell ref="D23:J23"/>
    <mergeCell ref="M23:N23"/>
    <mergeCell ref="P23:Q23"/>
    <mergeCell ref="B20:C20"/>
    <mergeCell ref="D20:J20"/>
    <mergeCell ref="M20:N20"/>
    <mergeCell ref="P20:Q20"/>
    <mergeCell ref="B21:C21"/>
    <mergeCell ref="D21:J21"/>
    <mergeCell ref="M21:N21"/>
    <mergeCell ref="P21:Q21"/>
    <mergeCell ref="B26:C26"/>
    <mergeCell ref="D26:J26"/>
    <mergeCell ref="M26:N26"/>
    <mergeCell ref="P26:Q26"/>
    <mergeCell ref="B27:C27"/>
    <mergeCell ref="D27:J27"/>
    <mergeCell ref="M27:N27"/>
    <mergeCell ref="P27:Q27"/>
    <mergeCell ref="B24:C24"/>
    <mergeCell ref="D24:J24"/>
    <mergeCell ref="M24:N24"/>
    <mergeCell ref="P24:Q24"/>
    <mergeCell ref="B25:C25"/>
    <mergeCell ref="D25:J25"/>
    <mergeCell ref="M25:N25"/>
    <mergeCell ref="P25:Q25"/>
    <mergeCell ref="B30:C30"/>
    <mergeCell ref="D30:J30"/>
    <mergeCell ref="M30:N30"/>
    <mergeCell ref="P30:Q30"/>
    <mergeCell ref="B31:C31"/>
    <mergeCell ref="D31:J31"/>
    <mergeCell ref="M31:N31"/>
    <mergeCell ref="P31:Q31"/>
    <mergeCell ref="B28:C28"/>
    <mergeCell ref="D28:J28"/>
    <mergeCell ref="M28:N28"/>
    <mergeCell ref="P28:Q28"/>
    <mergeCell ref="B29:C29"/>
    <mergeCell ref="D29:J29"/>
    <mergeCell ref="M29:N29"/>
    <mergeCell ref="P29:Q29"/>
    <mergeCell ref="B34:C34"/>
    <mergeCell ref="D34:J34"/>
    <mergeCell ref="M34:N34"/>
    <mergeCell ref="P34:Q34"/>
    <mergeCell ref="B35:C35"/>
    <mergeCell ref="D35:J35"/>
    <mergeCell ref="M35:N35"/>
    <mergeCell ref="P35:Q35"/>
    <mergeCell ref="B32:C32"/>
    <mergeCell ref="D32:J32"/>
    <mergeCell ref="M32:N32"/>
    <mergeCell ref="P32:Q32"/>
    <mergeCell ref="B33:C33"/>
    <mergeCell ref="D33:J33"/>
    <mergeCell ref="M33:N33"/>
    <mergeCell ref="P33:Q33"/>
    <mergeCell ref="B38:C38"/>
    <mergeCell ref="D38:J38"/>
    <mergeCell ref="M38:N38"/>
    <mergeCell ref="P38:Q38"/>
    <mergeCell ref="B39:C39"/>
    <mergeCell ref="D39:J39"/>
    <mergeCell ref="M39:N39"/>
    <mergeCell ref="P39:Q39"/>
    <mergeCell ref="B36:C36"/>
    <mergeCell ref="D36:J36"/>
    <mergeCell ref="M36:N36"/>
    <mergeCell ref="P36:Q36"/>
    <mergeCell ref="B37:C37"/>
    <mergeCell ref="D37:J37"/>
    <mergeCell ref="M37:N37"/>
    <mergeCell ref="P37:Q37"/>
    <mergeCell ref="B42:C42"/>
    <mergeCell ref="D42:J42"/>
    <mergeCell ref="M42:N42"/>
    <mergeCell ref="P42:Q42"/>
    <mergeCell ref="B43:C43"/>
    <mergeCell ref="D43:J43"/>
    <mergeCell ref="M43:N43"/>
    <mergeCell ref="P43:Q43"/>
    <mergeCell ref="B40:C40"/>
    <mergeCell ref="D40:J40"/>
    <mergeCell ref="M40:N40"/>
    <mergeCell ref="P40:Q40"/>
    <mergeCell ref="B41:C41"/>
    <mergeCell ref="D41:J41"/>
    <mergeCell ref="M41:N41"/>
    <mergeCell ref="P41:Q41"/>
    <mergeCell ref="B46:C46"/>
    <mergeCell ref="D46:J46"/>
    <mergeCell ref="M46:N46"/>
    <mergeCell ref="P46:Q46"/>
    <mergeCell ref="B47:C47"/>
    <mergeCell ref="D47:J47"/>
    <mergeCell ref="M47:N47"/>
    <mergeCell ref="P47:Q47"/>
    <mergeCell ref="B44:C44"/>
    <mergeCell ref="D44:J44"/>
    <mergeCell ref="M44:N44"/>
    <mergeCell ref="P44:Q44"/>
    <mergeCell ref="B45:C45"/>
    <mergeCell ref="D45:J45"/>
    <mergeCell ref="M45:N45"/>
    <mergeCell ref="P45:Q45"/>
    <mergeCell ref="B50:C50"/>
    <mergeCell ref="D50:J50"/>
    <mergeCell ref="M50:N50"/>
    <mergeCell ref="P50:Q50"/>
    <mergeCell ref="B51:C51"/>
    <mergeCell ref="D51:J51"/>
    <mergeCell ref="M51:N51"/>
    <mergeCell ref="P51:Q51"/>
    <mergeCell ref="B48:C48"/>
    <mergeCell ref="D48:J48"/>
    <mergeCell ref="M48:N48"/>
    <mergeCell ref="P48:Q48"/>
    <mergeCell ref="B49:C49"/>
    <mergeCell ref="D49:J49"/>
    <mergeCell ref="M49:N49"/>
    <mergeCell ref="P49:Q49"/>
    <mergeCell ref="B54:C54"/>
    <mergeCell ref="D54:J54"/>
    <mergeCell ref="M54:N54"/>
    <mergeCell ref="P54:Q54"/>
    <mergeCell ref="B55:C55"/>
    <mergeCell ref="D55:J55"/>
    <mergeCell ref="M55:N55"/>
    <mergeCell ref="P55:Q55"/>
    <mergeCell ref="B52:C52"/>
    <mergeCell ref="D52:J52"/>
    <mergeCell ref="M52:N52"/>
    <mergeCell ref="P52:Q52"/>
    <mergeCell ref="B53:C53"/>
    <mergeCell ref="D53:J53"/>
    <mergeCell ref="M53:N53"/>
    <mergeCell ref="P53:Q53"/>
    <mergeCell ref="B58:C58"/>
    <mergeCell ref="D58:J58"/>
    <mergeCell ref="M58:N58"/>
    <mergeCell ref="P58:Q58"/>
    <mergeCell ref="B59:C59"/>
    <mergeCell ref="D59:J59"/>
    <mergeCell ref="M59:N59"/>
    <mergeCell ref="P59:Q59"/>
    <mergeCell ref="B56:C56"/>
    <mergeCell ref="D56:J56"/>
    <mergeCell ref="M56:N56"/>
    <mergeCell ref="P56:Q56"/>
    <mergeCell ref="B57:C57"/>
    <mergeCell ref="D57:J57"/>
    <mergeCell ref="M57:N57"/>
    <mergeCell ref="P57:Q57"/>
    <mergeCell ref="B62:C62"/>
    <mergeCell ref="D62:J62"/>
    <mergeCell ref="M62:N62"/>
    <mergeCell ref="P62:Q62"/>
    <mergeCell ref="B63:C63"/>
    <mergeCell ref="D63:J63"/>
    <mergeCell ref="M63:N63"/>
    <mergeCell ref="P63:Q63"/>
    <mergeCell ref="B60:C60"/>
    <mergeCell ref="D60:J60"/>
    <mergeCell ref="M60:N60"/>
    <mergeCell ref="P60:Q60"/>
    <mergeCell ref="B61:C61"/>
    <mergeCell ref="D61:J61"/>
    <mergeCell ref="M61:N61"/>
    <mergeCell ref="P61:Q61"/>
    <mergeCell ref="B66:C66"/>
    <mergeCell ref="D66:J66"/>
    <mergeCell ref="M66:N66"/>
    <mergeCell ref="P66:Q66"/>
    <mergeCell ref="B67:C67"/>
    <mergeCell ref="D67:J67"/>
    <mergeCell ref="M67:N67"/>
    <mergeCell ref="P67:Q67"/>
    <mergeCell ref="B64:C64"/>
    <mergeCell ref="D64:J64"/>
    <mergeCell ref="M64:N64"/>
    <mergeCell ref="P64:Q64"/>
    <mergeCell ref="B65:C65"/>
    <mergeCell ref="D65:J65"/>
    <mergeCell ref="M65:N65"/>
    <mergeCell ref="P65:Q65"/>
    <mergeCell ref="B70:C70"/>
    <mergeCell ref="D70:J70"/>
    <mergeCell ref="M70:N70"/>
    <mergeCell ref="P70:Q70"/>
    <mergeCell ref="B71:C71"/>
    <mergeCell ref="D71:J71"/>
    <mergeCell ref="M71:N71"/>
    <mergeCell ref="P71:Q71"/>
    <mergeCell ref="B68:C68"/>
    <mergeCell ref="D68:J68"/>
    <mergeCell ref="M68:N68"/>
    <mergeCell ref="P68:Q68"/>
    <mergeCell ref="B69:C69"/>
    <mergeCell ref="D69:J69"/>
    <mergeCell ref="M69:N69"/>
    <mergeCell ref="P69:Q69"/>
    <mergeCell ref="P74:Q74"/>
    <mergeCell ref="B72:C72"/>
    <mergeCell ref="D72:J72"/>
    <mergeCell ref="M72:N72"/>
    <mergeCell ref="P72:Q72"/>
    <mergeCell ref="B73:C73"/>
    <mergeCell ref="D73:J73"/>
    <mergeCell ref="M73:N73"/>
    <mergeCell ref="P73:Q73"/>
    <mergeCell ref="M74:N74"/>
  </mergeCells>
  <phoneticPr fontId="18" type="noConversion"/>
  <pageMargins left="0.7" right="0.7" top="0.75" bottom="0.75" header="0.3" footer="0.3"/>
  <pageSetup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121C5-849B-45F9-BDA9-F8B7EEBFF4A4}">
  <sheetPr>
    <pageSetUpPr fitToPage="1"/>
  </sheetPr>
  <dimension ref="A1:R75"/>
  <sheetViews>
    <sheetView workbookViewId="0"/>
  </sheetViews>
  <sheetFormatPr defaultColWidth="8.88671875" defaultRowHeight="14.4" x14ac:dyDescent="0.3"/>
  <cols>
    <col min="1" max="1" width="8.88671875" style="54"/>
    <col min="2" max="2" width="17.33203125" style="54" customWidth="1"/>
    <col min="3" max="3" width="6.109375" style="54" customWidth="1"/>
    <col min="4" max="4" width="9.33203125" style="54" customWidth="1"/>
    <col min="5" max="9" width="7.33203125" style="55" bestFit="1" customWidth="1"/>
    <col min="10" max="10" width="17.33203125" style="55" customWidth="1"/>
    <col min="11" max="11" width="8.109375" style="55" customWidth="1"/>
    <col min="12" max="12" width="9" style="55" customWidth="1"/>
    <col min="13" max="14" width="7.33203125" style="55" bestFit="1" customWidth="1"/>
    <col min="15" max="15" width="12.109375" style="55" customWidth="1"/>
    <col min="16" max="16" width="7.6640625" style="55" customWidth="1"/>
    <col min="17" max="17" width="7.6640625" style="54" customWidth="1"/>
    <col min="18" max="16384" width="8.88671875" style="54"/>
  </cols>
  <sheetData>
    <row r="1" spans="1:18" x14ac:dyDescent="0.3">
      <c r="A1" s="49"/>
      <c r="B1" s="50"/>
      <c r="C1" s="50"/>
      <c r="D1" s="50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0"/>
      <c r="R1" s="52"/>
    </row>
    <row r="2" spans="1:18" x14ac:dyDescent="0.3">
      <c r="A2" s="53"/>
      <c r="L2" s="55" t="s">
        <v>0</v>
      </c>
      <c r="M2" s="228">
        <f>IF('Cover Sheet'!$E$2="","",'Cover Sheet'!$E$2)</f>
        <v>45138</v>
      </c>
      <c r="N2" s="228"/>
      <c r="R2" s="56"/>
    </row>
    <row r="3" spans="1:18" x14ac:dyDescent="0.3">
      <c r="A3" s="53"/>
      <c r="R3" s="56"/>
    </row>
    <row r="4" spans="1:18" x14ac:dyDescent="0.3">
      <c r="A4" s="53"/>
      <c r="R4" s="56"/>
    </row>
    <row r="5" spans="1:18" ht="21" x14ac:dyDescent="0.4">
      <c r="A5" s="53"/>
      <c r="B5" s="226" t="s">
        <v>27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56"/>
    </row>
    <row r="6" spans="1:18" x14ac:dyDescent="0.3">
      <c r="A6" s="53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56"/>
    </row>
    <row r="7" spans="1:18" x14ac:dyDescent="0.3">
      <c r="A7" s="53"/>
      <c r="B7" s="54" t="s">
        <v>36</v>
      </c>
      <c r="D7" s="54" t="str">
        <f>IF('Cover Sheet'!$C$9="","",'Cover Sheet'!$C$9)</f>
        <v>International Towers</v>
      </c>
      <c r="R7" s="56"/>
    </row>
    <row r="8" spans="1:18" x14ac:dyDescent="0.3">
      <c r="A8" s="53"/>
      <c r="R8" s="56"/>
    </row>
    <row r="9" spans="1:18" x14ac:dyDescent="0.3">
      <c r="A9" s="53"/>
      <c r="B9" s="54" t="s">
        <v>38</v>
      </c>
      <c r="D9" s="54" t="str">
        <f>IF('Cover Sheet'!$C$16="","",'Cover Sheet'!$C$16)</f>
        <v>Peavine Microwave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R9" s="56"/>
    </row>
    <row r="10" spans="1:18" x14ac:dyDescent="0.3">
      <c r="A10" s="53"/>
      <c r="R10" s="56"/>
    </row>
    <row r="11" spans="1:18" x14ac:dyDescent="0.3">
      <c r="A11" s="53"/>
      <c r="B11" s="54" t="s">
        <v>40</v>
      </c>
      <c r="D11" s="54" t="str">
        <f>IF('Cover Sheet'!$C$24="","",CONCATENATE(TEXT('Cover Sheet'!$C$24,"m/dd/yy")," - ",TEXT('Cover Sheet'!$E$24,"m/dd/yy")))</f>
        <v>7/05/23 - 7/23/23</v>
      </c>
      <c r="R11" s="56"/>
    </row>
    <row r="12" spans="1:18" x14ac:dyDescent="0.3">
      <c r="A12" s="53"/>
      <c r="R12" s="56"/>
    </row>
    <row r="13" spans="1:18" x14ac:dyDescent="0.3">
      <c r="A13" s="53"/>
      <c r="B13" s="36" t="s">
        <v>28</v>
      </c>
      <c r="C13" s="201" t="s">
        <v>29</v>
      </c>
      <c r="D13" s="202"/>
      <c r="E13" s="202"/>
      <c r="F13" s="203"/>
      <c r="G13" s="201" t="s">
        <v>30</v>
      </c>
      <c r="H13" s="202"/>
      <c r="I13" s="202"/>
      <c r="J13" s="202"/>
      <c r="K13" s="202"/>
      <c r="L13" s="203"/>
      <c r="M13" s="36" t="s">
        <v>10</v>
      </c>
      <c r="N13" s="36" t="s">
        <v>31</v>
      </c>
      <c r="O13" s="36" t="s">
        <v>53</v>
      </c>
      <c r="P13" s="201" t="s">
        <v>32</v>
      </c>
      <c r="Q13" s="203"/>
      <c r="R13" s="56"/>
    </row>
    <row r="14" spans="1:18" x14ac:dyDescent="0.3">
      <c r="A14" s="53"/>
      <c r="B14" s="82"/>
      <c r="C14" s="213"/>
      <c r="D14" s="214"/>
      <c r="E14" s="214"/>
      <c r="F14" s="215"/>
      <c r="G14" s="213"/>
      <c r="H14" s="214"/>
      <c r="I14" s="214"/>
      <c r="J14" s="214"/>
      <c r="K14" s="214"/>
      <c r="L14" s="215"/>
      <c r="M14" s="6"/>
      <c r="N14" s="83"/>
      <c r="O14" s="84"/>
      <c r="P14" s="242">
        <f>M14*O14</f>
        <v>0</v>
      </c>
      <c r="Q14" s="243"/>
      <c r="R14" s="56"/>
    </row>
    <row r="15" spans="1:18" x14ac:dyDescent="0.3">
      <c r="A15" s="53"/>
      <c r="B15" s="82"/>
      <c r="C15" s="213"/>
      <c r="D15" s="214"/>
      <c r="E15" s="214"/>
      <c r="F15" s="215"/>
      <c r="G15" s="213"/>
      <c r="H15" s="214"/>
      <c r="I15" s="214"/>
      <c r="J15" s="214"/>
      <c r="K15" s="214"/>
      <c r="L15" s="215"/>
      <c r="M15" s="6"/>
      <c r="N15" s="83"/>
      <c r="O15" s="84"/>
      <c r="P15" s="242">
        <f t="shared" ref="P15:P73" si="0">M15*O15</f>
        <v>0</v>
      </c>
      <c r="Q15" s="243"/>
      <c r="R15" s="56"/>
    </row>
    <row r="16" spans="1:18" x14ac:dyDescent="0.3">
      <c r="A16" s="53"/>
      <c r="B16" s="82"/>
      <c r="C16" s="213"/>
      <c r="D16" s="214"/>
      <c r="E16" s="214"/>
      <c r="F16" s="215"/>
      <c r="G16" s="213"/>
      <c r="H16" s="214"/>
      <c r="I16" s="214"/>
      <c r="J16" s="214"/>
      <c r="K16" s="214"/>
      <c r="L16" s="215"/>
      <c r="M16" s="6"/>
      <c r="N16" s="83"/>
      <c r="O16" s="84"/>
      <c r="P16" s="242">
        <f t="shared" si="0"/>
        <v>0</v>
      </c>
      <c r="Q16" s="243"/>
      <c r="R16" s="56"/>
    </row>
    <row r="17" spans="1:18" x14ac:dyDescent="0.3">
      <c r="A17" s="53"/>
      <c r="B17" s="82"/>
      <c r="C17" s="213"/>
      <c r="D17" s="214"/>
      <c r="E17" s="214"/>
      <c r="F17" s="215"/>
      <c r="G17" s="213"/>
      <c r="H17" s="214"/>
      <c r="I17" s="214"/>
      <c r="J17" s="214"/>
      <c r="K17" s="214"/>
      <c r="L17" s="215"/>
      <c r="M17" s="6"/>
      <c r="N17" s="83"/>
      <c r="O17" s="84"/>
      <c r="P17" s="242">
        <f t="shared" si="0"/>
        <v>0</v>
      </c>
      <c r="Q17" s="243"/>
      <c r="R17" s="56"/>
    </row>
    <row r="18" spans="1:18" x14ac:dyDescent="0.3">
      <c r="A18" s="53"/>
      <c r="B18" s="82"/>
      <c r="C18" s="213"/>
      <c r="D18" s="214"/>
      <c r="E18" s="214"/>
      <c r="F18" s="215"/>
      <c r="G18" s="213"/>
      <c r="H18" s="214"/>
      <c r="I18" s="214"/>
      <c r="J18" s="214"/>
      <c r="K18" s="214"/>
      <c r="L18" s="215"/>
      <c r="M18" s="6"/>
      <c r="N18" s="83"/>
      <c r="O18" s="84"/>
      <c r="P18" s="242">
        <f t="shared" si="0"/>
        <v>0</v>
      </c>
      <c r="Q18" s="243"/>
      <c r="R18" s="56"/>
    </row>
    <row r="19" spans="1:18" x14ac:dyDescent="0.3">
      <c r="A19" s="53"/>
      <c r="B19" s="82"/>
      <c r="C19" s="213"/>
      <c r="D19" s="214"/>
      <c r="E19" s="214"/>
      <c r="F19" s="215"/>
      <c r="G19" s="213"/>
      <c r="H19" s="214"/>
      <c r="I19" s="214"/>
      <c r="J19" s="214"/>
      <c r="K19" s="214"/>
      <c r="L19" s="215"/>
      <c r="M19" s="6"/>
      <c r="N19" s="83"/>
      <c r="O19" s="84"/>
      <c r="P19" s="242">
        <f t="shared" si="0"/>
        <v>0</v>
      </c>
      <c r="Q19" s="243"/>
      <c r="R19" s="56"/>
    </row>
    <row r="20" spans="1:18" x14ac:dyDescent="0.3">
      <c r="A20" s="53"/>
      <c r="B20" s="82"/>
      <c r="C20" s="213"/>
      <c r="D20" s="214"/>
      <c r="E20" s="214"/>
      <c r="F20" s="215"/>
      <c r="G20" s="213"/>
      <c r="H20" s="214"/>
      <c r="I20" s="214"/>
      <c r="J20" s="214"/>
      <c r="K20" s="214"/>
      <c r="L20" s="215"/>
      <c r="M20" s="6"/>
      <c r="N20" s="83"/>
      <c r="O20" s="84"/>
      <c r="P20" s="242">
        <f t="shared" si="0"/>
        <v>0</v>
      </c>
      <c r="Q20" s="243"/>
      <c r="R20" s="56"/>
    </row>
    <row r="21" spans="1:18" x14ac:dyDescent="0.3">
      <c r="A21" s="53"/>
      <c r="B21" s="82"/>
      <c r="C21" s="213"/>
      <c r="D21" s="214"/>
      <c r="E21" s="214"/>
      <c r="F21" s="215"/>
      <c r="G21" s="213"/>
      <c r="H21" s="214"/>
      <c r="I21" s="214"/>
      <c r="J21" s="214"/>
      <c r="K21" s="214"/>
      <c r="L21" s="215"/>
      <c r="M21" s="6"/>
      <c r="N21" s="83"/>
      <c r="O21" s="84"/>
      <c r="P21" s="242">
        <f t="shared" si="0"/>
        <v>0</v>
      </c>
      <c r="Q21" s="243"/>
      <c r="R21" s="56"/>
    </row>
    <row r="22" spans="1:18" x14ac:dyDescent="0.3">
      <c r="A22" s="53"/>
      <c r="B22" s="82"/>
      <c r="C22" s="213"/>
      <c r="D22" s="214"/>
      <c r="E22" s="214"/>
      <c r="F22" s="215"/>
      <c r="G22" s="213"/>
      <c r="H22" s="214"/>
      <c r="I22" s="214"/>
      <c r="J22" s="214"/>
      <c r="K22" s="214"/>
      <c r="L22" s="215"/>
      <c r="M22" s="6"/>
      <c r="N22" s="83"/>
      <c r="O22" s="84"/>
      <c r="P22" s="242">
        <f t="shared" si="0"/>
        <v>0</v>
      </c>
      <c r="Q22" s="243"/>
      <c r="R22" s="56"/>
    </row>
    <row r="23" spans="1:18" x14ac:dyDescent="0.3">
      <c r="A23" s="53"/>
      <c r="B23" s="82"/>
      <c r="C23" s="213"/>
      <c r="D23" s="214"/>
      <c r="E23" s="214"/>
      <c r="F23" s="215"/>
      <c r="G23" s="213"/>
      <c r="H23" s="214"/>
      <c r="I23" s="214"/>
      <c r="J23" s="214"/>
      <c r="K23" s="214"/>
      <c r="L23" s="215"/>
      <c r="M23" s="6"/>
      <c r="N23" s="83"/>
      <c r="O23" s="84"/>
      <c r="P23" s="242">
        <f t="shared" si="0"/>
        <v>0</v>
      </c>
      <c r="Q23" s="243"/>
      <c r="R23" s="56"/>
    </row>
    <row r="24" spans="1:18" x14ac:dyDescent="0.3">
      <c r="A24" s="53"/>
      <c r="B24" s="82"/>
      <c r="C24" s="213"/>
      <c r="D24" s="214"/>
      <c r="E24" s="214"/>
      <c r="F24" s="215"/>
      <c r="G24" s="213"/>
      <c r="H24" s="214"/>
      <c r="I24" s="214"/>
      <c r="J24" s="214"/>
      <c r="K24" s="214"/>
      <c r="L24" s="215"/>
      <c r="M24" s="6"/>
      <c r="N24" s="83"/>
      <c r="O24" s="84"/>
      <c r="P24" s="242">
        <f t="shared" si="0"/>
        <v>0</v>
      </c>
      <c r="Q24" s="243"/>
      <c r="R24" s="56"/>
    </row>
    <row r="25" spans="1:18" x14ac:dyDescent="0.3">
      <c r="A25" s="53"/>
      <c r="B25" s="82"/>
      <c r="C25" s="213"/>
      <c r="D25" s="214"/>
      <c r="E25" s="214"/>
      <c r="F25" s="215"/>
      <c r="G25" s="213"/>
      <c r="H25" s="214"/>
      <c r="I25" s="214"/>
      <c r="J25" s="214"/>
      <c r="K25" s="214"/>
      <c r="L25" s="215"/>
      <c r="M25" s="6"/>
      <c r="N25" s="83"/>
      <c r="O25" s="84"/>
      <c r="P25" s="242">
        <f t="shared" si="0"/>
        <v>0</v>
      </c>
      <c r="Q25" s="243"/>
      <c r="R25" s="56"/>
    </row>
    <row r="26" spans="1:18" x14ac:dyDescent="0.3">
      <c r="A26" s="53"/>
      <c r="B26" s="82"/>
      <c r="C26" s="213"/>
      <c r="D26" s="214"/>
      <c r="E26" s="214"/>
      <c r="F26" s="215"/>
      <c r="G26" s="213"/>
      <c r="H26" s="214"/>
      <c r="I26" s="214"/>
      <c r="J26" s="214"/>
      <c r="K26" s="214"/>
      <c r="L26" s="215"/>
      <c r="M26" s="6"/>
      <c r="N26" s="83"/>
      <c r="O26" s="84"/>
      <c r="P26" s="242">
        <f t="shared" si="0"/>
        <v>0</v>
      </c>
      <c r="Q26" s="243"/>
      <c r="R26" s="56"/>
    </row>
    <row r="27" spans="1:18" x14ac:dyDescent="0.3">
      <c r="A27" s="53"/>
      <c r="B27" s="82"/>
      <c r="C27" s="213"/>
      <c r="D27" s="214"/>
      <c r="E27" s="214"/>
      <c r="F27" s="215"/>
      <c r="G27" s="213"/>
      <c r="H27" s="214"/>
      <c r="I27" s="214"/>
      <c r="J27" s="214"/>
      <c r="K27" s="214"/>
      <c r="L27" s="215"/>
      <c r="M27" s="6"/>
      <c r="N27" s="83"/>
      <c r="O27" s="84"/>
      <c r="P27" s="242">
        <f t="shared" si="0"/>
        <v>0</v>
      </c>
      <c r="Q27" s="243"/>
      <c r="R27" s="56"/>
    </row>
    <row r="28" spans="1:18" x14ac:dyDescent="0.3">
      <c r="A28" s="53"/>
      <c r="B28" s="82"/>
      <c r="C28" s="213"/>
      <c r="D28" s="214"/>
      <c r="E28" s="214"/>
      <c r="F28" s="215"/>
      <c r="G28" s="213"/>
      <c r="H28" s="214"/>
      <c r="I28" s="214"/>
      <c r="J28" s="214"/>
      <c r="K28" s="214"/>
      <c r="L28" s="215"/>
      <c r="M28" s="6"/>
      <c r="N28" s="83"/>
      <c r="O28" s="84"/>
      <c r="P28" s="242">
        <f t="shared" si="0"/>
        <v>0</v>
      </c>
      <c r="Q28" s="243"/>
      <c r="R28" s="56"/>
    </row>
    <row r="29" spans="1:18" x14ac:dyDescent="0.3">
      <c r="A29" s="53"/>
      <c r="B29" s="82"/>
      <c r="C29" s="213"/>
      <c r="D29" s="214"/>
      <c r="E29" s="214"/>
      <c r="F29" s="215"/>
      <c r="G29" s="213"/>
      <c r="H29" s="214"/>
      <c r="I29" s="214"/>
      <c r="J29" s="214"/>
      <c r="K29" s="214"/>
      <c r="L29" s="215"/>
      <c r="M29" s="6"/>
      <c r="N29" s="83"/>
      <c r="O29" s="84"/>
      <c r="P29" s="242">
        <f t="shared" si="0"/>
        <v>0</v>
      </c>
      <c r="Q29" s="243"/>
      <c r="R29" s="56"/>
    </row>
    <row r="30" spans="1:18" x14ac:dyDescent="0.3">
      <c r="A30" s="53"/>
      <c r="B30" s="82"/>
      <c r="C30" s="213"/>
      <c r="D30" s="214"/>
      <c r="E30" s="214"/>
      <c r="F30" s="215"/>
      <c r="G30" s="213"/>
      <c r="H30" s="214"/>
      <c r="I30" s="214"/>
      <c r="J30" s="214"/>
      <c r="K30" s="214"/>
      <c r="L30" s="215"/>
      <c r="M30" s="6"/>
      <c r="N30" s="83"/>
      <c r="O30" s="84"/>
      <c r="P30" s="242">
        <f t="shared" si="0"/>
        <v>0</v>
      </c>
      <c r="Q30" s="243"/>
      <c r="R30" s="56"/>
    </row>
    <row r="31" spans="1:18" x14ac:dyDescent="0.3">
      <c r="A31" s="53"/>
      <c r="B31" s="82"/>
      <c r="C31" s="213"/>
      <c r="D31" s="214"/>
      <c r="E31" s="214"/>
      <c r="F31" s="215"/>
      <c r="G31" s="213"/>
      <c r="H31" s="214"/>
      <c r="I31" s="214"/>
      <c r="J31" s="214"/>
      <c r="K31" s="214"/>
      <c r="L31" s="215"/>
      <c r="M31" s="6"/>
      <c r="N31" s="83"/>
      <c r="O31" s="84"/>
      <c r="P31" s="242">
        <f t="shared" si="0"/>
        <v>0</v>
      </c>
      <c r="Q31" s="243"/>
      <c r="R31" s="56"/>
    </row>
    <row r="32" spans="1:18" x14ac:dyDescent="0.3">
      <c r="A32" s="53"/>
      <c r="B32" s="82"/>
      <c r="C32" s="213"/>
      <c r="D32" s="214"/>
      <c r="E32" s="214"/>
      <c r="F32" s="215"/>
      <c r="G32" s="213"/>
      <c r="H32" s="214"/>
      <c r="I32" s="214"/>
      <c r="J32" s="214"/>
      <c r="K32" s="214"/>
      <c r="L32" s="215"/>
      <c r="M32" s="6"/>
      <c r="N32" s="83"/>
      <c r="O32" s="84"/>
      <c r="P32" s="242">
        <f t="shared" si="0"/>
        <v>0</v>
      </c>
      <c r="Q32" s="243"/>
      <c r="R32" s="56"/>
    </row>
    <row r="33" spans="1:18" x14ac:dyDescent="0.3">
      <c r="A33" s="53"/>
      <c r="B33" s="82"/>
      <c r="C33" s="213"/>
      <c r="D33" s="214"/>
      <c r="E33" s="214"/>
      <c r="F33" s="215"/>
      <c r="G33" s="213"/>
      <c r="H33" s="214"/>
      <c r="I33" s="214"/>
      <c r="J33" s="214"/>
      <c r="K33" s="214"/>
      <c r="L33" s="215"/>
      <c r="M33" s="6"/>
      <c r="N33" s="83"/>
      <c r="O33" s="84"/>
      <c r="P33" s="242">
        <f t="shared" si="0"/>
        <v>0</v>
      </c>
      <c r="Q33" s="243"/>
      <c r="R33" s="56"/>
    </row>
    <row r="34" spans="1:18" x14ac:dyDescent="0.3">
      <c r="A34" s="53"/>
      <c r="B34" s="82"/>
      <c r="C34" s="213"/>
      <c r="D34" s="214"/>
      <c r="E34" s="214"/>
      <c r="F34" s="215"/>
      <c r="G34" s="213"/>
      <c r="H34" s="214"/>
      <c r="I34" s="214"/>
      <c r="J34" s="214"/>
      <c r="K34" s="214"/>
      <c r="L34" s="215"/>
      <c r="M34" s="6"/>
      <c r="N34" s="83"/>
      <c r="O34" s="84"/>
      <c r="P34" s="242">
        <f t="shared" si="0"/>
        <v>0</v>
      </c>
      <c r="Q34" s="243"/>
      <c r="R34" s="56"/>
    </row>
    <row r="35" spans="1:18" x14ac:dyDescent="0.3">
      <c r="A35" s="53"/>
      <c r="B35" s="82"/>
      <c r="C35" s="213"/>
      <c r="D35" s="214"/>
      <c r="E35" s="214"/>
      <c r="F35" s="215"/>
      <c r="G35" s="213"/>
      <c r="H35" s="214"/>
      <c r="I35" s="214"/>
      <c r="J35" s="214"/>
      <c r="K35" s="214"/>
      <c r="L35" s="215"/>
      <c r="M35" s="6"/>
      <c r="N35" s="83"/>
      <c r="O35" s="84"/>
      <c r="P35" s="242">
        <f t="shared" si="0"/>
        <v>0</v>
      </c>
      <c r="Q35" s="243"/>
      <c r="R35" s="56"/>
    </row>
    <row r="36" spans="1:18" x14ac:dyDescent="0.3">
      <c r="A36" s="53"/>
      <c r="B36" s="82"/>
      <c r="C36" s="213"/>
      <c r="D36" s="214"/>
      <c r="E36" s="214"/>
      <c r="F36" s="215"/>
      <c r="G36" s="213"/>
      <c r="H36" s="214"/>
      <c r="I36" s="214"/>
      <c r="J36" s="214"/>
      <c r="K36" s="214"/>
      <c r="L36" s="215"/>
      <c r="M36" s="6"/>
      <c r="N36" s="83"/>
      <c r="O36" s="84"/>
      <c r="P36" s="242">
        <f t="shared" si="0"/>
        <v>0</v>
      </c>
      <c r="Q36" s="243"/>
      <c r="R36" s="56"/>
    </row>
    <row r="37" spans="1:18" x14ac:dyDescent="0.3">
      <c r="A37" s="53"/>
      <c r="B37" s="82"/>
      <c r="C37" s="213"/>
      <c r="D37" s="214"/>
      <c r="E37" s="214"/>
      <c r="F37" s="215"/>
      <c r="G37" s="213"/>
      <c r="H37" s="214"/>
      <c r="I37" s="214"/>
      <c r="J37" s="214"/>
      <c r="K37" s="214"/>
      <c r="L37" s="215"/>
      <c r="M37" s="6"/>
      <c r="N37" s="83"/>
      <c r="O37" s="84"/>
      <c r="P37" s="242">
        <f t="shared" si="0"/>
        <v>0</v>
      </c>
      <c r="Q37" s="243"/>
      <c r="R37" s="56"/>
    </row>
    <row r="38" spans="1:18" x14ac:dyDescent="0.3">
      <c r="A38" s="53"/>
      <c r="B38" s="82"/>
      <c r="C38" s="213"/>
      <c r="D38" s="214"/>
      <c r="E38" s="214"/>
      <c r="F38" s="215"/>
      <c r="G38" s="213"/>
      <c r="H38" s="214"/>
      <c r="I38" s="214"/>
      <c r="J38" s="214"/>
      <c r="K38" s="214"/>
      <c r="L38" s="215"/>
      <c r="M38" s="6"/>
      <c r="N38" s="83"/>
      <c r="O38" s="84"/>
      <c r="P38" s="242">
        <f t="shared" si="0"/>
        <v>0</v>
      </c>
      <c r="Q38" s="243"/>
      <c r="R38" s="56"/>
    </row>
    <row r="39" spans="1:18" x14ac:dyDescent="0.3">
      <c r="A39" s="53"/>
      <c r="B39" s="82"/>
      <c r="C39" s="213"/>
      <c r="D39" s="214"/>
      <c r="E39" s="214"/>
      <c r="F39" s="215"/>
      <c r="G39" s="213"/>
      <c r="H39" s="214"/>
      <c r="I39" s="214"/>
      <c r="J39" s="214"/>
      <c r="K39" s="214"/>
      <c r="L39" s="215"/>
      <c r="M39" s="6"/>
      <c r="N39" s="83"/>
      <c r="O39" s="84"/>
      <c r="P39" s="242">
        <f t="shared" si="0"/>
        <v>0</v>
      </c>
      <c r="Q39" s="243"/>
      <c r="R39" s="56"/>
    </row>
    <row r="40" spans="1:18" x14ac:dyDescent="0.3">
      <c r="A40" s="53"/>
      <c r="B40" s="82"/>
      <c r="C40" s="213"/>
      <c r="D40" s="214"/>
      <c r="E40" s="214"/>
      <c r="F40" s="215"/>
      <c r="G40" s="213"/>
      <c r="H40" s="214"/>
      <c r="I40" s="214"/>
      <c r="J40" s="214"/>
      <c r="K40" s="214"/>
      <c r="L40" s="215"/>
      <c r="M40" s="6"/>
      <c r="N40" s="83"/>
      <c r="O40" s="84"/>
      <c r="P40" s="242">
        <f t="shared" si="0"/>
        <v>0</v>
      </c>
      <c r="Q40" s="243"/>
      <c r="R40" s="56"/>
    </row>
    <row r="41" spans="1:18" x14ac:dyDescent="0.3">
      <c r="A41" s="53"/>
      <c r="B41" s="82"/>
      <c r="C41" s="213"/>
      <c r="D41" s="214"/>
      <c r="E41" s="214"/>
      <c r="F41" s="215"/>
      <c r="G41" s="213"/>
      <c r="H41" s="214"/>
      <c r="I41" s="214"/>
      <c r="J41" s="214"/>
      <c r="K41" s="214"/>
      <c r="L41" s="215"/>
      <c r="M41" s="6"/>
      <c r="N41" s="83"/>
      <c r="O41" s="84"/>
      <c r="P41" s="242">
        <f t="shared" si="0"/>
        <v>0</v>
      </c>
      <c r="Q41" s="243"/>
      <c r="R41" s="56"/>
    </row>
    <row r="42" spans="1:18" x14ac:dyDescent="0.3">
      <c r="A42" s="53"/>
      <c r="B42" s="82"/>
      <c r="C42" s="213"/>
      <c r="D42" s="214"/>
      <c r="E42" s="214"/>
      <c r="F42" s="215"/>
      <c r="G42" s="213"/>
      <c r="H42" s="214"/>
      <c r="I42" s="214"/>
      <c r="J42" s="214"/>
      <c r="K42" s="214"/>
      <c r="L42" s="215"/>
      <c r="M42" s="6"/>
      <c r="N42" s="83"/>
      <c r="O42" s="84"/>
      <c r="P42" s="242">
        <f t="shared" si="0"/>
        <v>0</v>
      </c>
      <c r="Q42" s="243"/>
      <c r="R42" s="56"/>
    </row>
    <row r="43" spans="1:18" x14ac:dyDescent="0.3">
      <c r="A43" s="53"/>
      <c r="B43" s="82"/>
      <c r="C43" s="213"/>
      <c r="D43" s="214"/>
      <c r="E43" s="214"/>
      <c r="F43" s="215"/>
      <c r="G43" s="213"/>
      <c r="H43" s="214"/>
      <c r="I43" s="214"/>
      <c r="J43" s="214"/>
      <c r="K43" s="214"/>
      <c r="L43" s="215"/>
      <c r="M43" s="6"/>
      <c r="N43" s="83"/>
      <c r="O43" s="84"/>
      <c r="P43" s="242">
        <f t="shared" si="0"/>
        <v>0</v>
      </c>
      <c r="Q43" s="243"/>
      <c r="R43" s="56"/>
    </row>
    <row r="44" spans="1:18" x14ac:dyDescent="0.3">
      <c r="A44" s="53"/>
      <c r="B44" s="82"/>
      <c r="C44" s="213"/>
      <c r="D44" s="214"/>
      <c r="E44" s="214"/>
      <c r="F44" s="215"/>
      <c r="G44" s="213"/>
      <c r="H44" s="214"/>
      <c r="I44" s="214"/>
      <c r="J44" s="214"/>
      <c r="K44" s="214"/>
      <c r="L44" s="215"/>
      <c r="M44" s="6"/>
      <c r="N44" s="83"/>
      <c r="O44" s="84"/>
      <c r="P44" s="242">
        <f t="shared" si="0"/>
        <v>0</v>
      </c>
      <c r="Q44" s="243"/>
      <c r="R44" s="56"/>
    </row>
    <row r="45" spans="1:18" x14ac:dyDescent="0.3">
      <c r="A45" s="53"/>
      <c r="B45" s="82"/>
      <c r="C45" s="213"/>
      <c r="D45" s="214"/>
      <c r="E45" s="214"/>
      <c r="F45" s="215"/>
      <c r="G45" s="213"/>
      <c r="H45" s="214"/>
      <c r="I45" s="214"/>
      <c r="J45" s="214"/>
      <c r="K45" s="214"/>
      <c r="L45" s="215"/>
      <c r="M45" s="6"/>
      <c r="N45" s="83"/>
      <c r="O45" s="84"/>
      <c r="P45" s="242">
        <f t="shared" si="0"/>
        <v>0</v>
      </c>
      <c r="Q45" s="243"/>
      <c r="R45" s="56"/>
    </row>
    <row r="46" spans="1:18" x14ac:dyDescent="0.3">
      <c r="A46" s="53"/>
      <c r="B46" s="82"/>
      <c r="C46" s="213"/>
      <c r="D46" s="214"/>
      <c r="E46" s="214"/>
      <c r="F46" s="215"/>
      <c r="G46" s="213"/>
      <c r="H46" s="214"/>
      <c r="I46" s="214"/>
      <c r="J46" s="214"/>
      <c r="K46" s="214"/>
      <c r="L46" s="215"/>
      <c r="M46" s="6"/>
      <c r="N46" s="83"/>
      <c r="O46" s="84"/>
      <c r="P46" s="242">
        <f t="shared" si="0"/>
        <v>0</v>
      </c>
      <c r="Q46" s="243"/>
      <c r="R46" s="56"/>
    </row>
    <row r="47" spans="1:18" x14ac:dyDescent="0.3">
      <c r="A47" s="53"/>
      <c r="B47" s="82"/>
      <c r="C47" s="213"/>
      <c r="D47" s="214"/>
      <c r="E47" s="214"/>
      <c r="F47" s="215"/>
      <c r="G47" s="213"/>
      <c r="H47" s="214"/>
      <c r="I47" s="214"/>
      <c r="J47" s="214"/>
      <c r="K47" s="214"/>
      <c r="L47" s="215"/>
      <c r="M47" s="6"/>
      <c r="N47" s="83"/>
      <c r="O47" s="84"/>
      <c r="P47" s="242">
        <f t="shared" si="0"/>
        <v>0</v>
      </c>
      <c r="Q47" s="243"/>
      <c r="R47" s="56"/>
    </row>
    <row r="48" spans="1:18" x14ac:dyDescent="0.3">
      <c r="A48" s="53"/>
      <c r="B48" s="82"/>
      <c r="C48" s="213"/>
      <c r="D48" s="214"/>
      <c r="E48" s="214"/>
      <c r="F48" s="215"/>
      <c r="G48" s="213"/>
      <c r="H48" s="214"/>
      <c r="I48" s="214"/>
      <c r="J48" s="214"/>
      <c r="K48" s="214"/>
      <c r="L48" s="215"/>
      <c r="M48" s="6"/>
      <c r="N48" s="83"/>
      <c r="O48" s="84"/>
      <c r="P48" s="242">
        <f t="shared" si="0"/>
        <v>0</v>
      </c>
      <c r="Q48" s="243"/>
      <c r="R48" s="56"/>
    </row>
    <row r="49" spans="1:18" x14ac:dyDescent="0.3">
      <c r="A49" s="53"/>
      <c r="B49" s="82"/>
      <c r="C49" s="213"/>
      <c r="D49" s="214"/>
      <c r="E49" s="214"/>
      <c r="F49" s="215"/>
      <c r="G49" s="213"/>
      <c r="H49" s="214"/>
      <c r="I49" s="214"/>
      <c r="J49" s="214"/>
      <c r="K49" s="214"/>
      <c r="L49" s="215"/>
      <c r="M49" s="6"/>
      <c r="N49" s="83"/>
      <c r="O49" s="84"/>
      <c r="P49" s="242">
        <f t="shared" si="0"/>
        <v>0</v>
      </c>
      <c r="Q49" s="243"/>
      <c r="R49" s="56"/>
    </row>
    <row r="50" spans="1:18" x14ac:dyDescent="0.3">
      <c r="A50" s="53"/>
      <c r="B50" s="82"/>
      <c r="C50" s="213"/>
      <c r="D50" s="214"/>
      <c r="E50" s="214"/>
      <c r="F50" s="215"/>
      <c r="G50" s="213"/>
      <c r="H50" s="214"/>
      <c r="I50" s="214"/>
      <c r="J50" s="214"/>
      <c r="K50" s="214"/>
      <c r="L50" s="215"/>
      <c r="M50" s="6"/>
      <c r="N50" s="83"/>
      <c r="O50" s="84"/>
      <c r="P50" s="242">
        <f t="shared" si="0"/>
        <v>0</v>
      </c>
      <c r="Q50" s="243"/>
      <c r="R50" s="56"/>
    </row>
    <row r="51" spans="1:18" x14ac:dyDescent="0.3">
      <c r="A51" s="53"/>
      <c r="B51" s="82"/>
      <c r="C51" s="213"/>
      <c r="D51" s="214"/>
      <c r="E51" s="214"/>
      <c r="F51" s="215"/>
      <c r="G51" s="213"/>
      <c r="H51" s="214"/>
      <c r="I51" s="214"/>
      <c r="J51" s="214"/>
      <c r="K51" s="214"/>
      <c r="L51" s="215"/>
      <c r="M51" s="6"/>
      <c r="N51" s="83"/>
      <c r="O51" s="84"/>
      <c r="P51" s="242">
        <f t="shared" si="0"/>
        <v>0</v>
      </c>
      <c r="Q51" s="243"/>
      <c r="R51" s="56"/>
    </row>
    <row r="52" spans="1:18" x14ac:dyDescent="0.3">
      <c r="A52" s="53"/>
      <c r="B52" s="82"/>
      <c r="C52" s="213"/>
      <c r="D52" s="214"/>
      <c r="E52" s="214"/>
      <c r="F52" s="215"/>
      <c r="G52" s="213"/>
      <c r="H52" s="214"/>
      <c r="I52" s="214"/>
      <c r="J52" s="214"/>
      <c r="K52" s="214"/>
      <c r="L52" s="215"/>
      <c r="M52" s="6"/>
      <c r="N52" s="83"/>
      <c r="O52" s="84"/>
      <c r="P52" s="242">
        <f t="shared" si="0"/>
        <v>0</v>
      </c>
      <c r="Q52" s="243"/>
      <c r="R52" s="56"/>
    </row>
    <row r="53" spans="1:18" x14ac:dyDescent="0.3">
      <c r="A53" s="53"/>
      <c r="B53" s="82"/>
      <c r="C53" s="213"/>
      <c r="D53" s="214"/>
      <c r="E53" s="214"/>
      <c r="F53" s="215"/>
      <c r="G53" s="213"/>
      <c r="H53" s="214"/>
      <c r="I53" s="214"/>
      <c r="J53" s="214"/>
      <c r="K53" s="214"/>
      <c r="L53" s="215"/>
      <c r="M53" s="6"/>
      <c r="N53" s="83"/>
      <c r="O53" s="84"/>
      <c r="P53" s="242">
        <f t="shared" si="0"/>
        <v>0</v>
      </c>
      <c r="Q53" s="243"/>
      <c r="R53" s="56"/>
    </row>
    <row r="54" spans="1:18" x14ac:dyDescent="0.3">
      <c r="A54" s="53"/>
      <c r="B54" s="82"/>
      <c r="C54" s="213"/>
      <c r="D54" s="214"/>
      <c r="E54" s="214"/>
      <c r="F54" s="215"/>
      <c r="G54" s="213"/>
      <c r="H54" s="214"/>
      <c r="I54" s="214"/>
      <c r="J54" s="214"/>
      <c r="K54" s="214"/>
      <c r="L54" s="215"/>
      <c r="M54" s="6"/>
      <c r="N54" s="83"/>
      <c r="O54" s="84"/>
      <c r="P54" s="242">
        <f t="shared" si="0"/>
        <v>0</v>
      </c>
      <c r="Q54" s="243"/>
      <c r="R54" s="56"/>
    </row>
    <row r="55" spans="1:18" x14ac:dyDescent="0.3">
      <c r="A55" s="53"/>
      <c r="B55" s="82"/>
      <c r="C55" s="213"/>
      <c r="D55" s="214"/>
      <c r="E55" s="214"/>
      <c r="F55" s="215"/>
      <c r="G55" s="213"/>
      <c r="H55" s="214"/>
      <c r="I55" s="214"/>
      <c r="J55" s="214"/>
      <c r="K55" s="214"/>
      <c r="L55" s="215"/>
      <c r="M55" s="6"/>
      <c r="N55" s="83"/>
      <c r="O55" s="84"/>
      <c r="P55" s="242">
        <f t="shared" si="0"/>
        <v>0</v>
      </c>
      <c r="Q55" s="243"/>
      <c r="R55" s="56"/>
    </row>
    <row r="56" spans="1:18" x14ac:dyDescent="0.3">
      <c r="A56" s="53"/>
      <c r="B56" s="82"/>
      <c r="C56" s="213"/>
      <c r="D56" s="214"/>
      <c r="E56" s="214"/>
      <c r="F56" s="215"/>
      <c r="G56" s="213"/>
      <c r="H56" s="214"/>
      <c r="I56" s="214"/>
      <c r="J56" s="214"/>
      <c r="K56" s="214"/>
      <c r="L56" s="215"/>
      <c r="M56" s="6"/>
      <c r="N56" s="83"/>
      <c r="O56" s="84"/>
      <c r="P56" s="242">
        <f t="shared" si="0"/>
        <v>0</v>
      </c>
      <c r="Q56" s="243"/>
      <c r="R56" s="56"/>
    </row>
    <row r="57" spans="1:18" x14ac:dyDescent="0.3">
      <c r="A57" s="53"/>
      <c r="B57" s="82"/>
      <c r="C57" s="213"/>
      <c r="D57" s="214"/>
      <c r="E57" s="214"/>
      <c r="F57" s="215"/>
      <c r="G57" s="213"/>
      <c r="H57" s="214"/>
      <c r="I57" s="214"/>
      <c r="J57" s="214"/>
      <c r="K57" s="214"/>
      <c r="L57" s="215"/>
      <c r="M57" s="6"/>
      <c r="N57" s="83"/>
      <c r="O57" s="84"/>
      <c r="P57" s="242">
        <f t="shared" si="0"/>
        <v>0</v>
      </c>
      <c r="Q57" s="243"/>
      <c r="R57" s="56"/>
    </row>
    <row r="58" spans="1:18" x14ac:dyDescent="0.3">
      <c r="A58" s="53"/>
      <c r="B58" s="82"/>
      <c r="C58" s="213"/>
      <c r="D58" s="214"/>
      <c r="E58" s="214"/>
      <c r="F58" s="215"/>
      <c r="G58" s="213"/>
      <c r="H58" s="214"/>
      <c r="I58" s="214"/>
      <c r="J58" s="214"/>
      <c r="K58" s="214"/>
      <c r="L58" s="215"/>
      <c r="M58" s="6"/>
      <c r="N58" s="83"/>
      <c r="O58" s="84"/>
      <c r="P58" s="242">
        <f t="shared" si="0"/>
        <v>0</v>
      </c>
      <c r="Q58" s="243"/>
      <c r="R58" s="56"/>
    </row>
    <row r="59" spans="1:18" x14ac:dyDescent="0.3">
      <c r="A59" s="53"/>
      <c r="B59" s="82"/>
      <c r="C59" s="213"/>
      <c r="D59" s="214"/>
      <c r="E59" s="214"/>
      <c r="F59" s="215"/>
      <c r="G59" s="213"/>
      <c r="H59" s="214"/>
      <c r="I59" s="214"/>
      <c r="J59" s="214"/>
      <c r="K59" s="214"/>
      <c r="L59" s="215"/>
      <c r="M59" s="6"/>
      <c r="N59" s="83"/>
      <c r="O59" s="84"/>
      <c r="P59" s="242">
        <f t="shared" si="0"/>
        <v>0</v>
      </c>
      <c r="Q59" s="243"/>
      <c r="R59" s="56"/>
    </row>
    <row r="60" spans="1:18" x14ac:dyDescent="0.3">
      <c r="A60" s="53"/>
      <c r="B60" s="82"/>
      <c r="C60" s="213"/>
      <c r="D60" s="214"/>
      <c r="E60" s="214"/>
      <c r="F60" s="215"/>
      <c r="G60" s="213"/>
      <c r="H60" s="214"/>
      <c r="I60" s="214"/>
      <c r="J60" s="214"/>
      <c r="K60" s="214"/>
      <c r="L60" s="215"/>
      <c r="M60" s="6"/>
      <c r="N60" s="83"/>
      <c r="O60" s="84"/>
      <c r="P60" s="242">
        <f t="shared" si="0"/>
        <v>0</v>
      </c>
      <c r="Q60" s="243"/>
      <c r="R60" s="56"/>
    </row>
    <row r="61" spans="1:18" x14ac:dyDescent="0.3">
      <c r="A61" s="53"/>
      <c r="B61" s="82"/>
      <c r="C61" s="213"/>
      <c r="D61" s="214"/>
      <c r="E61" s="214"/>
      <c r="F61" s="215"/>
      <c r="G61" s="213"/>
      <c r="H61" s="214"/>
      <c r="I61" s="214"/>
      <c r="J61" s="214"/>
      <c r="K61" s="214"/>
      <c r="L61" s="215"/>
      <c r="M61" s="6"/>
      <c r="N61" s="83"/>
      <c r="O61" s="84"/>
      <c r="P61" s="242">
        <f t="shared" si="0"/>
        <v>0</v>
      </c>
      <c r="Q61" s="243"/>
      <c r="R61" s="56"/>
    </row>
    <row r="62" spans="1:18" x14ac:dyDescent="0.3">
      <c r="A62" s="53"/>
      <c r="B62" s="82"/>
      <c r="C62" s="213"/>
      <c r="D62" s="214"/>
      <c r="E62" s="214"/>
      <c r="F62" s="215"/>
      <c r="G62" s="213"/>
      <c r="H62" s="214"/>
      <c r="I62" s="214"/>
      <c r="J62" s="214"/>
      <c r="K62" s="214"/>
      <c r="L62" s="215"/>
      <c r="M62" s="6"/>
      <c r="N62" s="83"/>
      <c r="O62" s="84"/>
      <c r="P62" s="242">
        <f t="shared" si="0"/>
        <v>0</v>
      </c>
      <c r="Q62" s="243"/>
      <c r="R62" s="56"/>
    </row>
    <row r="63" spans="1:18" x14ac:dyDescent="0.3">
      <c r="A63" s="53"/>
      <c r="B63" s="82"/>
      <c r="C63" s="213"/>
      <c r="D63" s="214"/>
      <c r="E63" s="214"/>
      <c r="F63" s="215"/>
      <c r="G63" s="213"/>
      <c r="H63" s="214"/>
      <c r="I63" s="214"/>
      <c r="J63" s="214"/>
      <c r="K63" s="214"/>
      <c r="L63" s="215"/>
      <c r="M63" s="6"/>
      <c r="N63" s="83"/>
      <c r="O63" s="84"/>
      <c r="P63" s="242">
        <f t="shared" si="0"/>
        <v>0</v>
      </c>
      <c r="Q63" s="243"/>
      <c r="R63" s="56"/>
    </row>
    <row r="64" spans="1:18" x14ac:dyDescent="0.3">
      <c r="A64" s="53"/>
      <c r="B64" s="82"/>
      <c r="C64" s="213"/>
      <c r="D64" s="214"/>
      <c r="E64" s="214"/>
      <c r="F64" s="215"/>
      <c r="G64" s="213"/>
      <c r="H64" s="214"/>
      <c r="I64" s="214"/>
      <c r="J64" s="214"/>
      <c r="K64" s="214"/>
      <c r="L64" s="215"/>
      <c r="M64" s="6"/>
      <c r="N64" s="83"/>
      <c r="O64" s="84"/>
      <c r="P64" s="242">
        <f t="shared" si="0"/>
        <v>0</v>
      </c>
      <c r="Q64" s="243"/>
      <c r="R64" s="56"/>
    </row>
    <row r="65" spans="1:18" x14ac:dyDescent="0.3">
      <c r="A65" s="53"/>
      <c r="B65" s="82"/>
      <c r="C65" s="213"/>
      <c r="D65" s="214"/>
      <c r="E65" s="214"/>
      <c r="F65" s="215"/>
      <c r="G65" s="213"/>
      <c r="H65" s="214"/>
      <c r="I65" s="214"/>
      <c r="J65" s="214"/>
      <c r="K65" s="214"/>
      <c r="L65" s="215"/>
      <c r="M65" s="6"/>
      <c r="N65" s="83"/>
      <c r="O65" s="84"/>
      <c r="P65" s="242">
        <f t="shared" si="0"/>
        <v>0</v>
      </c>
      <c r="Q65" s="243"/>
      <c r="R65" s="56"/>
    </row>
    <row r="66" spans="1:18" x14ac:dyDescent="0.3">
      <c r="A66" s="53"/>
      <c r="B66" s="82"/>
      <c r="C66" s="213"/>
      <c r="D66" s="214"/>
      <c r="E66" s="214"/>
      <c r="F66" s="215"/>
      <c r="G66" s="213"/>
      <c r="H66" s="214"/>
      <c r="I66" s="214"/>
      <c r="J66" s="214"/>
      <c r="K66" s="214"/>
      <c r="L66" s="215"/>
      <c r="M66" s="6"/>
      <c r="N66" s="83"/>
      <c r="O66" s="84"/>
      <c r="P66" s="242">
        <f t="shared" si="0"/>
        <v>0</v>
      </c>
      <c r="Q66" s="243"/>
      <c r="R66" s="56"/>
    </row>
    <row r="67" spans="1:18" x14ac:dyDescent="0.3">
      <c r="A67" s="53"/>
      <c r="B67" s="82"/>
      <c r="C67" s="213"/>
      <c r="D67" s="214"/>
      <c r="E67" s="214"/>
      <c r="F67" s="215"/>
      <c r="G67" s="213"/>
      <c r="H67" s="214"/>
      <c r="I67" s="214"/>
      <c r="J67" s="214"/>
      <c r="K67" s="214"/>
      <c r="L67" s="215"/>
      <c r="M67" s="6"/>
      <c r="N67" s="83"/>
      <c r="O67" s="84"/>
      <c r="P67" s="242">
        <f t="shared" si="0"/>
        <v>0</v>
      </c>
      <c r="Q67" s="243"/>
      <c r="R67" s="56"/>
    </row>
    <row r="68" spans="1:18" x14ac:dyDescent="0.3">
      <c r="A68" s="53"/>
      <c r="B68" s="82"/>
      <c r="C68" s="213"/>
      <c r="D68" s="214"/>
      <c r="E68" s="214"/>
      <c r="F68" s="215"/>
      <c r="G68" s="213"/>
      <c r="H68" s="214"/>
      <c r="I68" s="214"/>
      <c r="J68" s="214"/>
      <c r="K68" s="214"/>
      <c r="L68" s="215"/>
      <c r="M68" s="6"/>
      <c r="N68" s="83"/>
      <c r="O68" s="84"/>
      <c r="P68" s="242">
        <f t="shared" si="0"/>
        <v>0</v>
      </c>
      <c r="Q68" s="243"/>
      <c r="R68" s="56"/>
    </row>
    <row r="69" spans="1:18" x14ac:dyDescent="0.3">
      <c r="A69" s="53"/>
      <c r="B69" s="82"/>
      <c r="C69" s="213"/>
      <c r="D69" s="214"/>
      <c r="E69" s="214"/>
      <c r="F69" s="215"/>
      <c r="G69" s="213"/>
      <c r="H69" s="214"/>
      <c r="I69" s="214"/>
      <c r="J69" s="214"/>
      <c r="K69" s="214"/>
      <c r="L69" s="215"/>
      <c r="M69" s="6"/>
      <c r="N69" s="83"/>
      <c r="O69" s="84"/>
      <c r="P69" s="242">
        <f t="shared" si="0"/>
        <v>0</v>
      </c>
      <c r="Q69" s="243"/>
      <c r="R69" s="56"/>
    </row>
    <row r="70" spans="1:18" x14ac:dyDescent="0.3">
      <c r="A70" s="53"/>
      <c r="B70" s="82"/>
      <c r="C70" s="213"/>
      <c r="D70" s="214"/>
      <c r="E70" s="214"/>
      <c r="F70" s="215"/>
      <c r="G70" s="213"/>
      <c r="H70" s="214"/>
      <c r="I70" s="214"/>
      <c r="J70" s="214"/>
      <c r="K70" s="214"/>
      <c r="L70" s="215"/>
      <c r="M70" s="6"/>
      <c r="N70" s="83"/>
      <c r="O70" s="84"/>
      <c r="P70" s="242">
        <f t="shared" si="0"/>
        <v>0</v>
      </c>
      <c r="Q70" s="243"/>
      <c r="R70" s="56"/>
    </row>
    <row r="71" spans="1:18" x14ac:dyDescent="0.3">
      <c r="A71" s="53"/>
      <c r="B71" s="82"/>
      <c r="C71" s="213"/>
      <c r="D71" s="214"/>
      <c r="E71" s="214"/>
      <c r="F71" s="215"/>
      <c r="G71" s="213"/>
      <c r="H71" s="214"/>
      <c r="I71" s="214"/>
      <c r="J71" s="214"/>
      <c r="K71" s="214"/>
      <c r="L71" s="215"/>
      <c r="M71" s="6"/>
      <c r="N71" s="83"/>
      <c r="O71" s="84"/>
      <c r="P71" s="242">
        <f t="shared" si="0"/>
        <v>0</v>
      </c>
      <c r="Q71" s="243"/>
      <c r="R71" s="56"/>
    </row>
    <row r="72" spans="1:18" x14ac:dyDescent="0.3">
      <c r="A72" s="53"/>
      <c r="B72" s="82"/>
      <c r="C72" s="213"/>
      <c r="D72" s="214"/>
      <c r="E72" s="214"/>
      <c r="F72" s="215"/>
      <c r="G72" s="213"/>
      <c r="H72" s="214"/>
      <c r="I72" s="214"/>
      <c r="J72" s="214"/>
      <c r="K72" s="214"/>
      <c r="L72" s="215"/>
      <c r="M72" s="6"/>
      <c r="N72" s="83"/>
      <c r="O72" s="84"/>
      <c r="P72" s="242">
        <f t="shared" si="0"/>
        <v>0</v>
      </c>
      <c r="Q72" s="243"/>
      <c r="R72" s="56"/>
    </row>
    <row r="73" spans="1:18" ht="15" thickBot="1" x14ac:dyDescent="0.35">
      <c r="A73" s="53"/>
      <c r="B73" s="82"/>
      <c r="C73" s="213"/>
      <c r="D73" s="214"/>
      <c r="E73" s="214"/>
      <c r="F73" s="215"/>
      <c r="G73" s="213"/>
      <c r="H73" s="214"/>
      <c r="I73" s="214"/>
      <c r="J73" s="214"/>
      <c r="K73" s="214"/>
      <c r="L73" s="215"/>
      <c r="M73" s="6"/>
      <c r="N73" s="83"/>
      <c r="O73" s="84"/>
      <c r="P73" s="242">
        <f t="shared" si="0"/>
        <v>0</v>
      </c>
      <c r="Q73" s="243"/>
      <c r="R73" s="56"/>
    </row>
    <row r="74" spans="1:18" ht="15" thickBot="1" x14ac:dyDescent="0.35">
      <c r="A74" s="53"/>
      <c r="B74" s="58"/>
      <c r="C74" s="58"/>
      <c r="D74" s="59"/>
      <c r="E74" s="59"/>
      <c r="F74" s="59"/>
      <c r="G74" s="59"/>
      <c r="H74" s="59"/>
      <c r="I74" s="59"/>
      <c r="J74" s="59"/>
      <c r="K74" s="59"/>
      <c r="L74" s="60"/>
      <c r="M74" s="60"/>
      <c r="N74" s="60"/>
      <c r="O74" s="71" t="s">
        <v>52</v>
      </c>
      <c r="P74" s="220">
        <f>SUM(P14:Q73)</f>
        <v>0</v>
      </c>
      <c r="Q74" s="221"/>
      <c r="R74" s="56"/>
    </row>
    <row r="75" spans="1:18" ht="15" thickBot="1" x14ac:dyDescent="0.35">
      <c r="A75" s="61"/>
      <c r="B75" s="62"/>
      <c r="C75" s="62"/>
      <c r="D75" s="63"/>
      <c r="E75" s="63"/>
      <c r="F75" s="63"/>
      <c r="G75" s="63"/>
      <c r="H75" s="63"/>
      <c r="I75" s="63"/>
      <c r="J75" s="63"/>
      <c r="K75" s="63"/>
      <c r="L75" s="64"/>
      <c r="M75" s="64"/>
      <c r="N75" s="64"/>
      <c r="O75" s="64"/>
      <c r="P75" s="64"/>
      <c r="Q75" s="65"/>
      <c r="R75" s="66"/>
    </row>
  </sheetData>
  <sheetProtection algorithmName="SHA-512" hashValue="0DZLYmjpFdGUxcuisPgZ6jKC3/QyzgALlTzkP9vFohNOya681+seaaql1owkAax1azTeYeb+r2c2oUFDHv+mBQ==" saltValue="xpOfZ2YV00ZOHQUqRua9Dg==" spinCount="100000" sheet="1" objects="1" scenarios="1" formatColumns="0" formatRows="0"/>
  <mergeCells count="187">
    <mergeCell ref="P14:Q14"/>
    <mergeCell ref="P15:Q15"/>
    <mergeCell ref="G14:L14"/>
    <mergeCell ref="G15:L15"/>
    <mergeCell ref="M2:N2"/>
    <mergeCell ref="B5:Q5"/>
    <mergeCell ref="B6:Q6"/>
    <mergeCell ref="P20:Q20"/>
    <mergeCell ref="P21:Q21"/>
    <mergeCell ref="C20:F20"/>
    <mergeCell ref="C21:F21"/>
    <mergeCell ref="P18:Q18"/>
    <mergeCell ref="P19:Q19"/>
    <mergeCell ref="C19:F19"/>
    <mergeCell ref="G18:L18"/>
    <mergeCell ref="P16:Q16"/>
    <mergeCell ref="P17:Q17"/>
    <mergeCell ref="G16:L16"/>
    <mergeCell ref="G17:L17"/>
    <mergeCell ref="G19:L19"/>
    <mergeCell ref="G20:L20"/>
    <mergeCell ref="G21:L21"/>
    <mergeCell ref="P26:Q26"/>
    <mergeCell ref="P27:Q27"/>
    <mergeCell ref="C26:F26"/>
    <mergeCell ref="C27:F27"/>
    <mergeCell ref="P24:Q24"/>
    <mergeCell ref="P25:Q25"/>
    <mergeCell ref="C24:F24"/>
    <mergeCell ref="C25:F25"/>
    <mergeCell ref="P22:Q22"/>
    <mergeCell ref="P23:Q23"/>
    <mergeCell ref="C22:F22"/>
    <mergeCell ref="C23:F23"/>
    <mergeCell ref="G22:L22"/>
    <mergeCell ref="G23:L23"/>
    <mergeCell ref="G24:L24"/>
    <mergeCell ref="G25:L25"/>
    <mergeCell ref="G26:L26"/>
    <mergeCell ref="G27:L27"/>
    <mergeCell ref="P32:Q32"/>
    <mergeCell ref="P33:Q33"/>
    <mergeCell ref="C32:F32"/>
    <mergeCell ref="C33:F33"/>
    <mergeCell ref="P30:Q30"/>
    <mergeCell ref="P31:Q31"/>
    <mergeCell ref="C30:F30"/>
    <mergeCell ref="C31:F31"/>
    <mergeCell ref="P28:Q28"/>
    <mergeCell ref="P29:Q29"/>
    <mergeCell ref="C28:F28"/>
    <mergeCell ref="C29:F29"/>
    <mergeCell ref="G28:L28"/>
    <mergeCell ref="G29:L29"/>
    <mergeCell ref="G30:L30"/>
    <mergeCell ref="P38:Q38"/>
    <mergeCell ref="P39:Q39"/>
    <mergeCell ref="C38:F38"/>
    <mergeCell ref="C39:F39"/>
    <mergeCell ref="P36:Q36"/>
    <mergeCell ref="P37:Q37"/>
    <mergeCell ref="C36:F36"/>
    <mergeCell ref="C37:F37"/>
    <mergeCell ref="P34:Q34"/>
    <mergeCell ref="P35:Q35"/>
    <mergeCell ref="C34:F34"/>
    <mergeCell ref="C35:F35"/>
    <mergeCell ref="G37:L37"/>
    <mergeCell ref="G38:L38"/>
    <mergeCell ref="G39:L39"/>
    <mergeCell ref="P44:Q44"/>
    <mergeCell ref="P45:Q45"/>
    <mergeCell ref="C44:F44"/>
    <mergeCell ref="C45:F45"/>
    <mergeCell ref="P42:Q42"/>
    <mergeCell ref="P43:Q43"/>
    <mergeCell ref="C42:F42"/>
    <mergeCell ref="C43:F43"/>
    <mergeCell ref="P40:Q40"/>
    <mergeCell ref="P41:Q41"/>
    <mergeCell ref="C40:F40"/>
    <mergeCell ref="C41:F41"/>
    <mergeCell ref="G43:L43"/>
    <mergeCell ref="G44:L44"/>
    <mergeCell ref="G45:L45"/>
    <mergeCell ref="G40:L40"/>
    <mergeCell ref="G41:L41"/>
    <mergeCell ref="G42:L42"/>
    <mergeCell ref="P50:Q50"/>
    <mergeCell ref="P51:Q51"/>
    <mergeCell ref="C50:F50"/>
    <mergeCell ref="C51:F51"/>
    <mergeCell ref="P48:Q48"/>
    <mergeCell ref="P49:Q49"/>
    <mergeCell ref="C48:F48"/>
    <mergeCell ref="C49:F49"/>
    <mergeCell ref="P46:Q46"/>
    <mergeCell ref="P47:Q47"/>
    <mergeCell ref="C46:F46"/>
    <mergeCell ref="C47:F47"/>
    <mergeCell ref="G46:L46"/>
    <mergeCell ref="G47:L47"/>
    <mergeCell ref="G48:L48"/>
    <mergeCell ref="G49:L49"/>
    <mergeCell ref="G50:L50"/>
    <mergeCell ref="G51:L51"/>
    <mergeCell ref="P56:Q56"/>
    <mergeCell ref="P57:Q57"/>
    <mergeCell ref="C56:F56"/>
    <mergeCell ref="C57:F57"/>
    <mergeCell ref="P54:Q54"/>
    <mergeCell ref="P55:Q55"/>
    <mergeCell ref="C54:F54"/>
    <mergeCell ref="C55:F55"/>
    <mergeCell ref="P52:Q52"/>
    <mergeCell ref="P53:Q53"/>
    <mergeCell ref="C52:F52"/>
    <mergeCell ref="C53:F53"/>
    <mergeCell ref="G55:L55"/>
    <mergeCell ref="G56:L56"/>
    <mergeCell ref="G57:L57"/>
    <mergeCell ref="G52:L52"/>
    <mergeCell ref="G53:L53"/>
    <mergeCell ref="G54:L54"/>
    <mergeCell ref="P62:Q62"/>
    <mergeCell ref="P63:Q63"/>
    <mergeCell ref="C62:F62"/>
    <mergeCell ref="C63:F63"/>
    <mergeCell ref="P60:Q60"/>
    <mergeCell ref="P61:Q61"/>
    <mergeCell ref="C60:F60"/>
    <mergeCell ref="C61:F61"/>
    <mergeCell ref="P58:Q58"/>
    <mergeCell ref="P59:Q59"/>
    <mergeCell ref="C58:F58"/>
    <mergeCell ref="C59:F59"/>
    <mergeCell ref="G58:L58"/>
    <mergeCell ref="G59:L59"/>
    <mergeCell ref="G60:L60"/>
    <mergeCell ref="P69:Q69"/>
    <mergeCell ref="C68:F68"/>
    <mergeCell ref="C69:F69"/>
    <mergeCell ref="P66:Q66"/>
    <mergeCell ref="P67:Q67"/>
    <mergeCell ref="C66:F66"/>
    <mergeCell ref="C67:F67"/>
    <mergeCell ref="P64:Q64"/>
    <mergeCell ref="P65:Q65"/>
    <mergeCell ref="C64:F64"/>
    <mergeCell ref="C65:F65"/>
    <mergeCell ref="P74:Q74"/>
    <mergeCell ref="C13:F13"/>
    <mergeCell ref="G13:L13"/>
    <mergeCell ref="P13:Q13"/>
    <mergeCell ref="C14:F14"/>
    <mergeCell ref="C15:F15"/>
    <mergeCell ref="C16:F16"/>
    <mergeCell ref="C17:F17"/>
    <mergeCell ref="C18:F18"/>
    <mergeCell ref="P72:Q72"/>
    <mergeCell ref="P73:Q73"/>
    <mergeCell ref="C72:F72"/>
    <mergeCell ref="C73:F73"/>
    <mergeCell ref="P70:Q70"/>
    <mergeCell ref="P71:Q71"/>
    <mergeCell ref="C70:F70"/>
    <mergeCell ref="C71:F71"/>
    <mergeCell ref="P68:Q68"/>
    <mergeCell ref="G31:L31"/>
    <mergeCell ref="G32:L32"/>
    <mergeCell ref="G33:L33"/>
    <mergeCell ref="G34:L34"/>
    <mergeCell ref="G35:L35"/>
    <mergeCell ref="G36:L36"/>
    <mergeCell ref="G73:L73"/>
    <mergeCell ref="G67:L67"/>
    <mergeCell ref="G68:L68"/>
    <mergeCell ref="G69:L69"/>
    <mergeCell ref="G70:L70"/>
    <mergeCell ref="G71:L71"/>
    <mergeCell ref="G72:L72"/>
    <mergeCell ref="G61:L61"/>
    <mergeCell ref="G62:L62"/>
    <mergeCell ref="G63:L63"/>
    <mergeCell ref="G64:L64"/>
    <mergeCell ref="G65:L65"/>
    <mergeCell ref="G66:L66"/>
  </mergeCells>
  <pageMargins left="0.7" right="0.7" top="0.75" bottom="0.75" header="0.3" footer="0.3"/>
  <pageSetup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536B1-E629-4D10-8D5D-5BA349A94BAD}">
  <sheetPr>
    <pageSetUpPr fitToPage="1"/>
  </sheetPr>
  <dimension ref="B32"/>
  <sheetViews>
    <sheetView workbookViewId="0">
      <selection activeCell="E34" sqref="E34"/>
    </sheetView>
  </sheetViews>
  <sheetFormatPr defaultRowHeight="14.4" x14ac:dyDescent="0.3"/>
  <sheetData>
    <row r="32" spans="2:2" x14ac:dyDescent="0.3">
      <c r="B32" t="s">
        <v>106</v>
      </c>
    </row>
  </sheetData>
  <pageMargins left="0.7" right="0.7" top="0.75" bottom="0.75" header="0.3" footer="0.3"/>
  <pageSetup scale="6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51A17-4821-42AC-826D-482CF52A5711}">
  <dimension ref="A2:L74"/>
  <sheetViews>
    <sheetView workbookViewId="0">
      <selection activeCell="B8" sqref="B8"/>
    </sheetView>
  </sheetViews>
  <sheetFormatPr defaultRowHeight="14.4" x14ac:dyDescent="0.3"/>
  <cols>
    <col min="1" max="1" width="30.6640625" customWidth="1"/>
    <col min="2" max="2" width="12.109375" style="17" customWidth="1"/>
    <col min="3" max="3" width="12.109375" customWidth="1"/>
    <col min="4" max="4" width="12.44140625" customWidth="1"/>
    <col min="5" max="5" width="14.109375" style="120" customWidth="1"/>
    <col min="6" max="6" width="50.6640625" customWidth="1"/>
    <col min="8" max="19" width="15.6640625" customWidth="1"/>
  </cols>
  <sheetData>
    <row r="2" spans="1:6" x14ac:dyDescent="0.3">
      <c r="F2" s="121" t="s">
        <v>110</v>
      </c>
    </row>
    <row r="4" spans="1:6" x14ac:dyDescent="0.3">
      <c r="A4" s="250" t="s">
        <v>154</v>
      </c>
      <c r="B4" s="250"/>
      <c r="C4" s="250"/>
      <c r="D4" s="250"/>
      <c r="E4" s="250"/>
      <c r="F4" s="245"/>
    </row>
    <row r="5" spans="1:6" x14ac:dyDescent="0.3">
      <c r="A5" s="245" t="s">
        <v>111</v>
      </c>
      <c r="B5" s="245"/>
      <c r="C5" s="245"/>
      <c r="D5" s="245"/>
      <c r="E5" s="245"/>
      <c r="F5" s="245"/>
    </row>
    <row r="6" spans="1:6" x14ac:dyDescent="0.3">
      <c r="A6" s="244" t="s">
        <v>112</v>
      </c>
      <c r="B6" s="244"/>
      <c r="C6" s="244"/>
      <c r="D6" s="244"/>
      <c r="E6" s="244"/>
      <c r="F6" s="245"/>
    </row>
    <row r="7" spans="1:6" x14ac:dyDescent="0.3">
      <c r="A7" s="128" t="s">
        <v>113</v>
      </c>
      <c r="B7" s="127" t="s">
        <v>10</v>
      </c>
      <c r="C7" s="127" t="s">
        <v>23</v>
      </c>
      <c r="D7" s="127" t="s">
        <v>16</v>
      </c>
      <c r="E7" s="129" t="s">
        <v>9</v>
      </c>
      <c r="F7" s="127" t="s">
        <v>114</v>
      </c>
    </row>
    <row r="8" spans="1:6" x14ac:dyDescent="0.3">
      <c r="A8" s="130" t="s">
        <v>115</v>
      </c>
      <c r="B8" s="131">
        <f>SUM(Labor!O43:O48,Labor!O72:O76,Labor!O120:O124,Labor!O145:O153,Labor!O175:O179)</f>
        <v>46.36</v>
      </c>
      <c r="C8" s="132" t="s">
        <v>116</v>
      </c>
      <c r="D8" s="133">
        <v>131.84</v>
      </c>
      <c r="E8" s="134">
        <f>B8*D8</f>
        <v>6112.1</v>
      </c>
      <c r="F8" s="135"/>
    </row>
    <row r="9" spans="1:6" x14ac:dyDescent="0.3">
      <c r="A9" s="130" t="s">
        <v>117</v>
      </c>
      <c r="B9" s="132"/>
      <c r="C9" s="132" t="s">
        <v>116</v>
      </c>
      <c r="D9" s="133">
        <v>131.84</v>
      </c>
      <c r="E9" s="134">
        <f t="shared" ref="E9:E11" si="0">B9*D9</f>
        <v>0</v>
      </c>
      <c r="F9" s="135"/>
    </row>
    <row r="10" spans="1:6" x14ac:dyDescent="0.3">
      <c r="A10" s="136"/>
      <c r="B10" s="132"/>
      <c r="C10" s="132"/>
      <c r="D10" s="137"/>
      <c r="E10" s="134"/>
      <c r="F10" s="135"/>
    </row>
    <row r="11" spans="1:6" x14ac:dyDescent="0.3">
      <c r="A11" s="130" t="s">
        <v>118</v>
      </c>
      <c r="B11" s="131">
        <f>SUM(Labor!O16:O19,Labor!O55:O60,Labor!O85:O94,Labor!O159:O162)</f>
        <v>297.5</v>
      </c>
      <c r="C11" s="138" t="s">
        <v>116</v>
      </c>
      <c r="D11" s="137">
        <v>111.91</v>
      </c>
      <c r="E11" s="134">
        <f t="shared" si="0"/>
        <v>33293.230000000003</v>
      </c>
      <c r="F11" s="139"/>
    </row>
    <row r="12" spans="1:6" x14ac:dyDescent="0.3">
      <c r="A12" s="130" t="s">
        <v>119</v>
      </c>
      <c r="B12" s="131">
        <f>SUM(Labor!O22:O41,Labor!O64:O69,Labor!O99:O114,Labor!O165:O169)</f>
        <v>113</v>
      </c>
      <c r="C12" s="138" t="s">
        <v>116</v>
      </c>
      <c r="D12" s="137">
        <v>111.91</v>
      </c>
      <c r="E12" s="134">
        <f>B12*D12</f>
        <v>12645.83</v>
      </c>
      <c r="F12" s="135"/>
    </row>
    <row r="13" spans="1:6" x14ac:dyDescent="0.3">
      <c r="A13" s="130"/>
      <c r="B13" s="140">
        <f>SUM(B8:B12)</f>
        <v>457</v>
      </c>
      <c r="C13" s="138"/>
      <c r="D13" s="137"/>
      <c r="E13" s="137"/>
      <c r="F13" s="135"/>
    </row>
    <row r="14" spans="1:6" x14ac:dyDescent="0.3">
      <c r="A14" s="130"/>
      <c r="B14" s="140"/>
      <c r="C14" s="138"/>
      <c r="D14" s="137"/>
      <c r="E14" s="137"/>
      <c r="F14" s="135"/>
    </row>
    <row r="15" spans="1:6" x14ac:dyDescent="0.3">
      <c r="A15" s="130"/>
      <c r="B15" s="140"/>
      <c r="C15" s="138"/>
      <c r="D15" s="137"/>
      <c r="E15" s="137"/>
      <c r="F15" s="135"/>
    </row>
    <row r="16" spans="1:6" x14ac:dyDescent="0.3">
      <c r="A16" s="130"/>
      <c r="B16" s="140"/>
      <c r="C16" s="138"/>
      <c r="D16" s="137"/>
      <c r="E16" s="137"/>
      <c r="F16" s="135"/>
    </row>
    <row r="17" spans="1:12" x14ac:dyDescent="0.3">
      <c r="A17" s="136"/>
      <c r="B17" s="140"/>
      <c r="C17" s="132"/>
      <c r="D17" s="137"/>
      <c r="E17" s="137"/>
      <c r="F17" s="135"/>
    </row>
    <row r="18" spans="1:12" x14ac:dyDescent="0.3">
      <c r="A18" s="141"/>
      <c r="B18" s="142"/>
      <c r="C18" s="143"/>
      <c r="D18" s="144" t="s">
        <v>120</v>
      </c>
      <c r="E18" s="145">
        <f>SUM(E8:E17)</f>
        <v>52051.16</v>
      </c>
      <c r="F18" s="95"/>
    </row>
    <row r="19" spans="1:12" x14ac:dyDescent="0.3">
      <c r="A19" s="244" t="s">
        <v>19</v>
      </c>
      <c r="B19" s="244"/>
      <c r="C19" s="244"/>
      <c r="D19" s="244"/>
      <c r="E19" s="244"/>
      <c r="F19" s="245"/>
    </row>
    <row r="20" spans="1:12" x14ac:dyDescent="0.3">
      <c r="A20" s="128"/>
      <c r="B20" s="127" t="s">
        <v>10</v>
      </c>
      <c r="C20" s="127" t="s">
        <v>23</v>
      </c>
      <c r="D20" s="127" t="s">
        <v>16</v>
      </c>
      <c r="E20" s="129" t="s">
        <v>9</v>
      </c>
      <c r="F20" s="127" t="s">
        <v>114</v>
      </c>
    </row>
    <row r="21" spans="1:12" x14ac:dyDescent="0.3">
      <c r="A21" s="146" t="s">
        <v>121</v>
      </c>
      <c r="B21" s="140">
        <v>33</v>
      </c>
      <c r="C21" s="132" t="s">
        <v>122</v>
      </c>
      <c r="D21" s="137">
        <v>143.01</v>
      </c>
      <c r="E21" s="137">
        <f>B21*D21</f>
        <v>4719.33</v>
      </c>
      <c r="F21" s="130" t="s">
        <v>123</v>
      </c>
      <c r="H21" s="122" t="s">
        <v>124</v>
      </c>
      <c r="K21" s="147">
        <f>SUM(B11:B12)</f>
        <v>410.5</v>
      </c>
    </row>
    <row r="22" spans="1:12" x14ac:dyDescent="0.3">
      <c r="A22" s="136"/>
      <c r="B22" s="140"/>
      <c r="C22" s="132"/>
      <c r="D22" s="137"/>
      <c r="E22" s="137">
        <f>B22*D22</f>
        <v>0</v>
      </c>
      <c r="F22" s="148" t="s">
        <v>125</v>
      </c>
      <c r="H22" s="123" t="s">
        <v>126</v>
      </c>
      <c r="K22" s="147">
        <f>+ROUND((K21/10),0)</f>
        <v>41</v>
      </c>
    </row>
    <row r="23" spans="1:12" x14ac:dyDescent="0.3">
      <c r="A23" s="135"/>
      <c r="B23" s="149"/>
      <c r="C23" s="149"/>
      <c r="D23" s="133"/>
      <c r="E23" s="133">
        <f t="shared" ref="E23:E27" si="1">B23*D23</f>
        <v>0</v>
      </c>
      <c r="F23" s="135"/>
      <c r="H23" s="124" t="s">
        <v>127</v>
      </c>
      <c r="I23" s="124"/>
      <c r="J23" s="124"/>
      <c r="K23" s="150">
        <f>+K22/4</f>
        <v>10.25</v>
      </c>
    </row>
    <row r="24" spans="1:12" x14ac:dyDescent="0.3">
      <c r="A24" s="135"/>
      <c r="B24" s="149"/>
      <c r="C24" s="149"/>
      <c r="D24" s="133"/>
      <c r="E24" s="133">
        <f t="shared" si="1"/>
        <v>0</v>
      </c>
      <c r="F24" s="135"/>
      <c r="H24" s="122" t="s">
        <v>128</v>
      </c>
      <c r="K24" s="147">
        <f>+ROUNDUP(K23/6,0)</f>
        <v>2</v>
      </c>
      <c r="L24" s="122" t="s">
        <v>129</v>
      </c>
    </row>
    <row r="25" spans="1:12" x14ac:dyDescent="0.3">
      <c r="A25" s="135"/>
      <c r="B25" s="149"/>
      <c r="C25" s="149"/>
      <c r="D25" s="133"/>
      <c r="E25" s="133">
        <f t="shared" si="1"/>
        <v>0</v>
      </c>
      <c r="F25" s="135"/>
      <c r="H25" s="122" t="s">
        <v>130</v>
      </c>
      <c r="K25" s="147"/>
    </row>
    <row r="26" spans="1:12" x14ac:dyDescent="0.3">
      <c r="A26" s="135"/>
      <c r="B26" s="149"/>
      <c r="C26" s="149"/>
      <c r="D26" s="133"/>
      <c r="E26" s="133">
        <f t="shared" si="1"/>
        <v>0</v>
      </c>
      <c r="F26" s="135"/>
      <c r="K26" s="147"/>
    </row>
    <row r="27" spans="1:12" x14ac:dyDescent="0.3">
      <c r="A27" s="135"/>
      <c r="B27" s="149"/>
      <c r="C27" s="149"/>
      <c r="D27" s="133"/>
      <c r="E27" s="133">
        <f t="shared" si="1"/>
        <v>0</v>
      </c>
      <c r="F27" s="135"/>
      <c r="H27" s="124" t="s">
        <v>131</v>
      </c>
      <c r="I27" s="124"/>
      <c r="J27" s="124"/>
      <c r="K27" s="150">
        <f>+K22+K25</f>
        <v>41</v>
      </c>
    </row>
    <row r="28" spans="1:12" x14ac:dyDescent="0.3">
      <c r="A28" s="95"/>
      <c r="B28" s="151"/>
      <c r="C28" s="95"/>
      <c r="D28" s="152" t="s">
        <v>132</v>
      </c>
      <c r="E28" s="153">
        <f>SUM(E21:E27)</f>
        <v>4719.33</v>
      </c>
      <c r="F28" s="95"/>
    </row>
    <row r="29" spans="1:12" x14ac:dyDescent="0.3">
      <c r="A29" s="244" t="s">
        <v>133</v>
      </c>
      <c r="B29" s="244"/>
      <c r="C29" s="244"/>
      <c r="D29" s="244"/>
      <c r="E29" s="244"/>
      <c r="F29" s="245"/>
    </row>
    <row r="30" spans="1:12" x14ac:dyDescent="0.3">
      <c r="A30" s="128"/>
      <c r="B30" s="127" t="s">
        <v>10</v>
      </c>
      <c r="C30" s="127" t="s">
        <v>23</v>
      </c>
      <c r="D30" s="127" t="s">
        <v>16</v>
      </c>
      <c r="E30" s="129" t="s">
        <v>9</v>
      </c>
      <c r="F30" s="127" t="s">
        <v>114</v>
      </c>
    </row>
    <row r="31" spans="1:12" x14ac:dyDescent="0.3">
      <c r="A31" s="146" t="s">
        <v>121</v>
      </c>
      <c r="B31" s="140">
        <v>33</v>
      </c>
      <c r="C31" s="132" t="s">
        <v>122</v>
      </c>
      <c r="D31" s="137">
        <v>69</v>
      </c>
      <c r="E31" s="137">
        <f>B31*D31</f>
        <v>2277</v>
      </c>
      <c r="F31" s="130" t="s">
        <v>123</v>
      </c>
    </row>
    <row r="32" spans="1:12" x14ac:dyDescent="0.3">
      <c r="A32" s="135"/>
      <c r="B32" s="149"/>
      <c r="C32" s="149"/>
      <c r="D32" s="133"/>
      <c r="E32" s="133">
        <f t="shared" ref="E32:E36" si="2">B32*D32</f>
        <v>0</v>
      </c>
      <c r="F32" s="135"/>
    </row>
    <row r="33" spans="1:8" x14ac:dyDescent="0.3">
      <c r="A33" s="135"/>
      <c r="B33" s="149"/>
      <c r="C33" s="149"/>
      <c r="D33" s="133"/>
      <c r="E33" s="133">
        <f t="shared" si="2"/>
        <v>0</v>
      </c>
      <c r="F33" s="135"/>
    </row>
    <row r="34" spans="1:8" x14ac:dyDescent="0.3">
      <c r="A34" s="135"/>
      <c r="B34" s="149"/>
      <c r="C34" s="149"/>
      <c r="D34" s="133"/>
      <c r="E34" s="133">
        <f t="shared" si="2"/>
        <v>0</v>
      </c>
      <c r="F34" s="135"/>
    </row>
    <row r="35" spans="1:8" x14ac:dyDescent="0.3">
      <c r="A35" s="135"/>
      <c r="B35" s="149"/>
      <c r="C35" s="149"/>
      <c r="D35" s="133"/>
      <c r="E35" s="133">
        <f t="shared" si="2"/>
        <v>0</v>
      </c>
      <c r="F35" s="135"/>
    </row>
    <row r="36" spans="1:8" x14ac:dyDescent="0.3">
      <c r="A36" s="135"/>
      <c r="B36" s="149"/>
      <c r="C36" s="149"/>
      <c r="D36" s="133"/>
      <c r="E36" s="133">
        <f t="shared" si="2"/>
        <v>0</v>
      </c>
      <c r="F36" s="135"/>
    </row>
    <row r="37" spans="1:8" x14ac:dyDescent="0.3">
      <c r="A37" s="95"/>
      <c r="B37" s="151"/>
      <c r="C37" s="151"/>
      <c r="D37" s="152" t="s">
        <v>134</v>
      </c>
      <c r="E37" s="153">
        <f>SUM(E31:E36)</f>
        <v>2277</v>
      </c>
      <c r="F37" s="95"/>
      <c r="H37" s="120"/>
    </row>
    <row r="38" spans="1:8" x14ac:dyDescent="0.3">
      <c r="A38" s="244" t="s">
        <v>135</v>
      </c>
      <c r="B38" s="245"/>
      <c r="C38" s="245"/>
      <c r="D38" s="245"/>
      <c r="E38" s="245"/>
      <c r="F38" s="245"/>
    </row>
    <row r="39" spans="1:8" x14ac:dyDescent="0.3">
      <c r="A39" s="128"/>
      <c r="B39" s="127" t="s">
        <v>10</v>
      </c>
      <c r="C39" s="127" t="s">
        <v>23</v>
      </c>
      <c r="D39" s="127" t="s">
        <v>16</v>
      </c>
      <c r="E39" s="129" t="s">
        <v>9</v>
      </c>
      <c r="F39" s="127" t="s">
        <v>114</v>
      </c>
    </row>
    <row r="40" spans="1:8" ht="27" x14ac:dyDescent="0.3">
      <c r="A40" s="154" t="s">
        <v>136</v>
      </c>
      <c r="B40" s="140"/>
      <c r="C40" s="132"/>
      <c r="D40" s="155"/>
      <c r="E40" s="137">
        <f>B40*D40</f>
        <v>0</v>
      </c>
      <c r="F40" s="130"/>
    </row>
    <row r="41" spans="1:8" x14ac:dyDescent="0.3">
      <c r="A41" s="135"/>
      <c r="B41" s="149"/>
      <c r="C41" s="149"/>
      <c r="D41" s="156"/>
      <c r="E41" s="133">
        <f t="shared" ref="E41:E44" si="3">B41*D41</f>
        <v>0</v>
      </c>
      <c r="F41" s="135"/>
    </row>
    <row r="42" spans="1:8" x14ac:dyDescent="0.3">
      <c r="A42" s="135"/>
      <c r="B42" s="149"/>
      <c r="C42" s="149"/>
      <c r="D42" s="156"/>
      <c r="E42" s="133">
        <f t="shared" si="3"/>
        <v>0</v>
      </c>
      <c r="F42" s="135"/>
    </row>
    <row r="43" spans="1:8" x14ac:dyDescent="0.3">
      <c r="A43" s="135"/>
      <c r="B43" s="149"/>
      <c r="C43" s="149"/>
      <c r="D43" s="156"/>
      <c r="E43" s="133">
        <f t="shared" si="3"/>
        <v>0</v>
      </c>
      <c r="F43" s="135"/>
    </row>
    <row r="44" spans="1:8" x14ac:dyDescent="0.3">
      <c r="A44" s="135"/>
      <c r="B44" s="149"/>
      <c r="C44" s="149"/>
      <c r="D44" s="156"/>
      <c r="E44" s="133">
        <f t="shared" si="3"/>
        <v>0</v>
      </c>
      <c r="F44" s="135"/>
    </row>
    <row r="45" spans="1:8" x14ac:dyDescent="0.3">
      <c r="A45" s="95"/>
      <c r="B45" s="151"/>
      <c r="C45" s="95"/>
      <c r="D45" s="152" t="s">
        <v>137</v>
      </c>
      <c r="E45" s="153">
        <f>SUM(E40:E44)</f>
        <v>0</v>
      </c>
      <c r="F45" s="95"/>
    </row>
    <row r="46" spans="1:8" x14ac:dyDescent="0.3">
      <c r="A46" s="244" t="s">
        <v>138</v>
      </c>
      <c r="B46" s="244"/>
      <c r="C46" s="244"/>
      <c r="D46" s="244"/>
      <c r="E46" s="244"/>
      <c r="F46" s="245"/>
    </row>
    <row r="47" spans="1:8" x14ac:dyDescent="0.3">
      <c r="A47" s="128" t="s">
        <v>139</v>
      </c>
      <c r="B47" s="127" t="s">
        <v>10</v>
      </c>
      <c r="C47" s="127" t="s">
        <v>23</v>
      </c>
      <c r="D47" s="127" t="s">
        <v>140</v>
      </c>
      <c r="E47" s="129" t="s">
        <v>9</v>
      </c>
      <c r="F47" s="127" t="s">
        <v>114</v>
      </c>
    </row>
    <row r="48" spans="1:8" x14ac:dyDescent="0.3">
      <c r="A48" s="135" t="s">
        <v>170</v>
      </c>
      <c r="B48" s="140"/>
      <c r="C48" s="138"/>
      <c r="D48" s="133"/>
      <c r="E48" s="133">
        <f>Material!R84</f>
        <v>4629.43</v>
      </c>
      <c r="F48" s="148" t="s">
        <v>141</v>
      </c>
    </row>
    <row r="49" spans="1:6" x14ac:dyDescent="0.3">
      <c r="A49" s="135"/>
      <c r="B49" s="140"/>
      <c r="C49" s="138"/>
      <c r="D49" s="133"/>
      <c r="E49" s="133">
        <f t="shared" ref="E49:E52" si="4">B49*D49</f>
        <v>0</v>
      </c>
      <c r="F49" s="148" t="s">
        <v>142</v>
      </c>
    </row>
    <row r="50" spans="1:6" x14ac:dyDescent="0.3">
      <c r="A50" s="135"/>
      <c r="B50" s="149"/>
      <c r="C50" s="149"/>
      <c r="D50" s="133"/>
      <c r="E50" s="133">
        <f t="shared" si="4"/>
        <v>0</v>
      </c>
      <c r="F50" s="135"/>
    </row>
    <row r="51" spans="1:6" x14ac:dyDescent="0.3">
      <c r="A51" s="135"/>
      <c r="B51" s="149"/>
      <c r="C51" s="149"/>
      <c r="D51" s="133"/>
      <c r="E51" s="133">
        <f t="shared" si="4"/>
        <v>0</v>
      </c>
      <c r="F51" s="135"/>
    </row>
    <row r="52" spans="1:6" x14ac:dyDescent="0.3">
      <c r="A52" s="135"/>
      <c r="B52" s="149"/>
      <c r="C52" s="149"/>
      <c r="D52" s="133"/>
      <c r="E52" s="133">
        <f t="shared" si="4"/>
        <v>0</v>
      </c>
      <c r="F52" s="135"/>
    </row>
    <row r="53" spans="1:6" x14ac:dyDescent="0.3">
      <c r="A53" s="95"/>
      <c r="B53" s="151"/>
      <c r="C53" s="95"/>
      <c r="D53" s="152" t="s">
        <v>143</v>
      </c>
      <c r="E53" s="153">
        <f>SUM(E48:E52)</f>
        <v>4629.43</v>
      </c>
      <c r="F53" s="95"/>
    </row>
    <row r="54" spans="1:6" x14ac:dyDescent="0.3">
      <c r="A54" s="244" t="s">
        <v>144</v>
      </c>
      <c r="B54" s="244"/>
      <c r="C54" s="244"/>
      <c r="D54" s="244"/>
      <c r="E54" s="244"/>
      <c r="F54" s="245"/>
    </row>
    <row r="55" spans="1:6" x14ac:dyDescent="0.3">
      <c r="A55" s="128" t="s">
        <v>139</v>
      </c>
      <c r="B55" s="127" t="s">
        <v>10</v>
      </c>
      <c r="C55" s="127" t="s">
        <v>23</v>
      </c>
      <c r="D55" s="127" t="s">
        <v>145</v>
      </c>
      <c r="E55" s="129" t="s">
        <v>9</v>
      </c>
      <c r="F55" s="127" t="s">
        <v>114</v>
      </c>
    </row>
    <row r="56" spans="1:6" x14ac:dyDescent="0.3">
      <c r="A56" s="139" t="s">
        <v>146</v>
      </c>
      <c r="B56" s="140">
        <v>7</v>
      </c>
      <c r="C56" s="132" t="s">
        <v>147</v>
      </c>
      <c r="D56" s="137">
        <v>180</v>
      </c>
      <c r="E56" s="137">
        <f>B56*D56</f>
        <v>1260</v>
      </c>
      <c r="F56" s="154"/>
    </row>
    <row r="57" spans="1:6" x14ac:dyDescent="0.3">
      <c r="A57" s="157" t="s">
        <v>148</v>
      </c>
      <c r="B57" s="140">
        <v>4</v>
      </c>
      <c r="C57" s="132" t="s">
        <v>147</v>
      </c>
      <c r="D57" s="137">
        <v>75</v>
      </c>
      <c r="E57" s="137">
        <f>B57*D57</f>
        <v>300</v>
      </c>
      <c r="F57" s="130"/>
    </row>
    <row r="58" spans="1:6" x14ac:dyDescent="0.3">
      <c r="A58" s="146" t="s">
        <v>149</v>
      </c>
      <c r="B58" s="140">
        <v>7</v>
      </c>
      <c r="C58" s="132" t="s">
        <v>147</v>
      </c>
      <c r="D58" s="137">
        <v>50</v>
      </c>
      <c r="E58" s="137">
        <f>B58*D58</f>
        <v>350</v>
      </c>
      <c r="F58" s="148"/>
    </row>
    <row r="59" spans="1:6" x14ac:dyDescent="0.3">
      <c r="A59" s="135"/>
      <c r="B59" s="149"/>
      <c r="C59" s="149"/>
      <c r="D59" s="133"/>
      <c r="E59" s="133"/>
      <c r="F59" s="135"/>
    </row>
    <row r="60" spans="1:6" x14ac:dyDescent="0.3">
      <c r="A60" s="135"/>
      <c r="B60" s="149"/>
      <c r="C60" s="149"/>
      <c r="D60" s="133"/>
      <c r="E60" s="133"/>
      <c r="F60" s="135"/>
    </row>
    <row r="61" spans="1:6" x14ac:dyDescent="0.3">
      <c r="A61" s="135"/>
      <c r="B61" s="149"/>
      <c r="C61" s="149"/>
      <c r="D61" s="133"/>
      <c r="E61" s="133"/>
      <c r="F61" s="135"/>
    </row>
    <row r="62" spans="1:6" x14ac:dyDescent="0.3">
      <c r="A62" s="135"/>
      <c r="B62" s="149"/>
      <c r="C62" s="149"/>
      <c r="D62" s="133"/>
      <c r="E62" s="133"/>
      <c r="F62" s="135"/>
    </row>
    <row r="63" spans="1:6" x14ac:dyDescent="0.3">
      <c r="A63" s="95"/>
      <c r="B63" s="151"/>
      <c r="C63" s="95"/>
      <c r="D63" s="152" t="s">
        <v>150</v>
      </c>
      <c r="E63" s="153">
        <f>SUM(E56:E62)</f>
        <v>1910</v>
      </c>
      <c r="F63" s="95"/>
    </row>
    <row r="64" spans="1:6" x14ac:dyDescent="0.3">
      <c r="A64" s="244" t="s">
        <v>151</v>
      </c>
      <c r="B64" s="244"/>
      <c r="C64" s="244"/>
      <c r="D64" s="244"/>
      <c r="E64" s="244"/>
      <c r="F64" s="245"/>
    </row>
    <row r="65" spans="1:6" x14ac:dyDescent="0.3">
      <c r="A65" s="128" t="s">
        <v>139</v>
      </c>
      <c r="B65" s="127" t="s">
        <v>10</v>
      </c>
      <c r="C65" s="127" t="s">
        <v>23</v>
      </c>
      <c r="D65" s="127" t="s">
        <v>53</v>
      </c>
      <c r="E65" s="129" t="s">
        <v>9</v>
      </c>
      <c r="F65" s="127" t="s">
        <v>114</v>
      </c>
    </row>
    <row r="66" spans="1:6" x14ac:dyDescent="0.3">
      <c r="A66" s="139"/>
      <c r="B66" s="140"/>
      <c r="C66" s="138"/>
      <c r="D66" s="133"/>
      <c r="E66" s="133"/>
      <c r="F66" s="148"/>
    </row>
    <row r="67" spans="1:6" x14ac:dyDescent="0.3">
      <c r="A67" s="139"/>
      <c r="B67" s="140"/>
      <c r="C67" s="138"/>
      <c r="D67" s="133"/>
      <c r="E67" s="133"/>
      <c r="F67" s="148"/>
    </row>
    <row r="68" spans="1:6" x14ac:dyDescent="0.3">
      <c r="A68" s="135"/>
      <c r="B68" s="149"/>
      <c r="C68" s="149"/>
      <c r="D68" s="133"/>
      <c r="E68" s="133"/>
      <c r="F68" s="135"/>
    </row>
    <row r="69" spans="1:6" x14ac:dyDescent="0.3">
      <c r="A69" s="135"/>
      <c r="B69" s="149"/>
      <c r="C69" s="149"/>
      <c r="D69" s="133"/>
      <c r="E69" s="133"/>
      <c r="F69" s="135"/>
    </row>
    <row r="70" spans="1:6" x14ac:dyDescent="0.3">
      <c r="A70" s="135"/>
      <c r="B70" s="149"/>
      <c r="C70" s="149"/>
      <c r="D70" s="133"/>
      <c r="E70" s="133"/>
      <c r="F70" s="135"/>
    </row>
    <row r="71" spans="1:6" x14ac:dyDescent="0.3">
      <c r="A71" s="135"/>
      <c r="B71" s="149"/>
      <c r="C71" s="149"/>
      <c r="D71" s="133"/>
      <c r="E71" s="133"/>
      <c r="F71" s="135"/>
    </row>
    <row r="72" spans="1:6" x14ac:dyDescent="0.3">
      <c r="A72" s="95"/>
      <c r="B72" s="151"/>
      <c r="C72" s="95"/>
      <c r="D72" s="152" t="s">
        <v>152</v>
      </c>
      <c r="E72" s="153"/>
      <c r="F72" s="95"/>
    </row>
    <row r="73" spans="1:6" x14ac:dyDescent="0.3">
      <c r="A73" s="246"/>
      <c r="B73" s="247"/>
      <c r="C73" s="247"/>
      <c r="D73" s="247"/>
      <c r="E73" s="247"/>
      <c r="F73" s="248"/>
    </row>
    <row r="74" spans="1:6" x14ac:dyDescent="0.3">
      <c r="A74" s="249" t="s">
        <v>153</v>
      </c>
      <c r="B74" s="249"/>
      <c r="C74" s="249"/>
      <c r="D74" s="249"/>
      <c r="E74" s="158">
        <f>E72+E63+E53+E45+E37+E28+E18</f>
        <v>65586.92</v>
      </c>
      <c r="F74" s="159"/>
    </row>
  </sheetData>
  <mergeCells count="11">
    <mergeCell ref="A38:F38"/>
    <mergeCell ref="A4:F4"/>
    <mergeCell ref="A5:F5"/>
    <mergeCell ref="A6:F6"/>
    <mergeCell ref="A19:F19"/>
    <mergeCell ref="A29:F29"/>
    <mergeCell ref="A46:F46"/>
    <mergeCell ref="A54:F54"/>
    <mergeCell ref="A64:F64"/>
    <mergeCell ref="A73:F73"/>
    <mergeCell ref="A74:D7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32452e-6321-41c8-904b-24b2eaad5973">
      <Terms xmlns="http://schemas.microsoft.com/office/infopath/2007/PartnerControls"/>
    </lcf76f155ced4ddcb4097134ff3c332f>
    <TaxCatchAll xmlns="bc3dc3c5-41ef-4dc8-b504-db9d40f66a26" xsi:nil="true"/>
    <SharedWithUsers xmlns="bc3dc3c5-41ef-4dc8-b504-db9d40f66a26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2A4E44411C284A901C1DF4352D563F" ma:contentTypeVersion="15" ma:contentTypeDescription="Create a new document." ma:contentTypeScope="" ma:versionID="58d83de00cdb0e53e63e0b0dfa4e55ce">
  <xsd:schema xmlns:xsd="http://www.w3.org/2001/XMLSchema" xmlns:xs="http://www.w3.org/2001/XMLSchema" xmlns:p="http://schemas.microsoft.com/office/2006/metadata/properties" xmlns:ns2="3832452e-6321-41c8-904b-24b2eaad5973" xmlns:ns3="bc3dc3c5-41ef-4dc8-b504-db9d40f66a26" targetNamespace="http://schemas.microsoft.com/office/2006/metadata/properties" ma:root="true" ma:fieldsID="31524a6f0b9d96c1d5ba583556e46a03" ns2:_="" ns3:_="">
    <xsd:import namespace="3832452e-6321-41c8-904b-24b2eaad5973"/>
    <xsd:import namespace="bc3dc3c5-41ef-4dc8-b504-db9d40f66a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2452e-6321-41c8-904b-24b2eaad59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b48f011-0c99-48a8-b23c-e11e698ab5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3dc3c5-41ef-4dc8-b504-db9d40f66a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5a7e687-8fe3-4e76-8a05-f0bf1a72d403}" ma:internalName="TaxCatchAll" ma:showField="CatchAllData" ma:web="bc3dc3c5-41ef-4dc8-b504-db9d40f66a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5B01D7-1DD2-4C76-8679-7248780D2DCD}">
  <ds:schemaRefs>
    <ds:schemaRef ds:uri="http://schemas.microsoft.com/office/2006/metadata/properties"/>
    <ds:schemaRef ds:uri="http://schemas.microsoft.com/office/infopath/2007/PartnerControls"/>
    <ds:schemaRef ds:uri="3832452e-6321-41c8-904b-24b2eaad5973"/>
    <ds:schemaRef ds:uri="bc3dc3c5-41ef-4dc8-b504-db9d40f66a26"/>
  </ds:schemaRefs>
</ds:datastoreItem>
</file>

<file path=customXml/itemProps2.xml><?xml version="1.0" encoding="utf-8"?>
<ds:datastoreItem xmlns:ds="http://schemas.openxmlformats.org/officeDocument/2006/customXml" ds:itemID="{28A3563D-E442-47C9-8238-17FF42AAAB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E633AE-6A4C-458E-BC03-4D14FB74D2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2452e-6321-41c8-904b-24b2eaad5973"/>
    <ds:schemaRef ds:uri="bc3dc3c5-41ef-4dc8-b504-db9d40f66a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Cover Sheet</vt:lpstr>
      <vt:lpstr>Labor</vt:lpstr>
      <vt:lpstr>Per Diem</vt:lpstr>
      <vt:lpstr>Mileage</vt:lpstr>
      <vt:lpstr>Material</vt:lpstr>
      <vt:lpstr>Equipment</vt:lpstr>
      <vt:lpstr>Third Party Services</vt:lpstr>
      <vt:lpstr>Maps - Tables</vt:lpstr>
      <vt:lpstr>Proposal</vt:lpstr>
      <vt:lpstr>'Cover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Post, Robert (US Person)</dc:creator>
  <cp:lastModifiedBy>DeLozier, Sara</cp:lastModifiedBy>
  <cp:lastPrinted>2022-07-08T04:24:30Z</cp:lastPrinted>
  <dcterms:created xsi:type="dcterms:W3CDTF">2020-01-14T17:44:41Z</dcterms:created>
  <dcterms:modified xsi:type="dcterms:W3CDTF">2024-05-16T17:51:43Z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edfa1c2c-e9f9-45d3-a050-72fcdf9c2441</vt:lpwstr>
  </property>
  <property fmtid="{D5CDD505-2E9C-101B-9397-08002B2CF9AE}" pid="3" name="L3HarrisCategorization">
    <vt:lpwstr>Unrestricted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CLASSIFICATION">
    <vt:lpwstr>General</vt:lpwstr>
  </property>
  <property fmtid="{D5CDD505-2E9C-101B-9397-08002B2CF9AE}" pid="7" name="MSIP_Label_a8646e0b-a435-48bd-bb2e-6a777753dede_Enabled">
    <vt:lpwstr>true</vt:lpwstr>
  </property>
  <property fmtid="{D5CDD505-2E9C-101B-9397-08002B2CF9AE}" pid="8" name="MSIP_Label_a8646e0b-a435-48bd-bb2e-6a777753dede_SetDate">
    <vt:lpwstr>2021-08-23T17:59:10Z</vt:lpwstr>
  </property>
  <property fmtid="{D5CDD505-2E9C-101B-9397-08002B2CF9AE}" pid="9" name="MSIP_Label_a8646e0b-a435-48bd-bb2e-6a777753dede_Method">
    <vt:lpwstr>Standard</vt:lpwstr>
  </property>
  <property fmtid="{D5CDD505-2E9C-101B-9397-08002B2CF9AE}" pid="10" name="MSIP_Label_a8646e0b-a435-48bd-bb2e-6a777753dede_Name">
    <vt:lpwstr>Unrestricted</vt:lpwstr>
  </property>
  <property fmtid="{D5CDD505-2E9C-101B-9397-08002B2CF9AE}" pid="11" name="MSIP_Label_a8646e0b-a435-48bd-bb2e-6a777753dede_SiteId">
    <vt:lpwstr>ba488c5e-f105-4a2b-a8b1-b57b26a44117</vt:lpwstr>
  </property>
  <property fmtid="{D5CDD505-2E9C-101B-9397-08002B2CF9AE}" pid="12" name="MSIP_Label_a8646e0b-a435-48bd-bb2e-6a777753dede_ActionId">
    <vt:lpwstr>53835e33-3f6b-4b52-a530-4a0719ea19a4</vt:lpwstr>
  </property>
  <property fmtid="{D5CDD505-2E9C-101B-9397-08002B2CF9AE}" pid="13" name="MSIP_Label_a8646e0b-a435-48bd-bb2e-6a777753dede_ContentBits">
    <vt:lpwstr>0</vt:lpwstr>
  </property>
  <property fmtid="{D5CDD505-2E9C-101B-9397-08002B2CF9AE}" pid="14" name="ContentTypeId">
    <vt:lpwstr>0x010100CA2A4E44411C284A901C1DF4352D563F</vt:lpwstr>
  </property>
  <property fmtid="{D5CDD505-2E9C-101B-9397-08002B2CF9AE}" pid="15" name="Order">
    <vt:r8>249300</vt:r8>
  </property>
  <property fmtid="{D5CDD505-2E9C-101B-9397-08002B2CF9AE}" pid="16" name="xd_Signature">
    <vt:bool>false</vt:bool>
  </property>
  <property fmtid="{D5CDD505-2E9C-101B-9397-08002B2CF9AE}" pid="17" name="xd_ProgID">
    <vt:lpwstr/>
  </property>
  <property fmtid="{D5CDD505-2E9C-101B-9397-08002B2CF9AE}" pid="18" name="ComplianceAssetId">
    <vt:lpwstr/>
  </property>
  <property fmtid="{D5CDD505-2E9C-101B-9397-08002B2CF9AE}" pid="19" name="TemplateUrl">
    <vt:lpwstr/>
  </property>
  <property fmtid="{D5CDD505-2E9C-101B-9397-08002B2CF9AE}" pid="20" name="_ExtendedDescription">
    <vt:lpwstr/>
  </property>
  <property fmtid="{D5CDD505-2E9C-101B-9397-08002B2CF9AE}" pid="21" name="TriggerFlowInfo">
    <vt:lpwstr/>
  </property>
  <property fmtid="{D5CDD505-2E9C-101B-9397-08002B2CF9AE}" pid="22" name="MediaServiceImageTags">
    <vt:lpwstr/>
  </property>
</Properties>
</file>